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60" windowWidth="4695" windowHeight="2055" tabRatio="948"/>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9" r:id="rId6"/>
    <sheet name="E. Optional ECB-ECAIs data" sheetId="18" r:id="rId7"/>
  </sheets>
  <definedNames>
    <definedName name="_xlnm._FilterDatabase" localSheetId="2" hidden="1">'B1. HTT Mortgage Assets'!$A$11:$D$187</definedName>
    <definedName name="A">#REF!</definedName>
    <definedName name="acceptable_use_policy" localSheetId="4">Disclaimer!#REF!</definedName>
    <definedName name="B">#REF!</definedName>
    <definedName name="C.">#REF!</definedName>
    <definedName name="D">#REF!</definedName>
    <definedName name="E">#REF!</definedName>
    <definedName name="F">#REF!</definedName>
    <definedName name="G">#REF!</definedName>
    <definedName name="general_tc" localSheetId="4">Disclaimer!$A$61</definedName>
    <definedName name="pcdsHead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Insert Nat Trans Templ'!$A$1:$M$458</definedName>
    <definedName name="_xlnm.Print_Area" localSheetId="4">Disclaimer!$A$1:$A$170</definedName>
    <definedName name="_xlnm.Print_Area" localSheetId="6">'E. Optional ECB-ECAIs data'!$A$2:$G$90</definedName>
    <definedName name="_xlnm.Print_Area" localSheetId="0">Introduction!$B$2:$J$37</definedName>
    <definedName name="_xlnm.Print_Titles" localSheetId="5">'D. Insert Nat Trans Templ'!$1:$1</definedName>
    <definedName name="_xlnm.Print_Titles" localSheetId="4">Disclaimer!$2:$2</definedName>
    <definedName name="privacy_policy" localSheetId="4">Disclaimer!$A$136</definedName>
  </definedNames>
  <calcPr calcId="162913" iterate="1"/>
</workbook>
</file>

<file path=xl/calcChain.xml><?xml version="1.0" encoding="utf-8"?>
<calcChain xmlns="http://schemas.openxmlformats.org/spreadsheetml/2006/main">
  <c r="D46" i="8" l="1"/>
  <c r="B100" i="9" l="1"/>
  <c r="B101" i="9"/>
  <c r="B102" i="9"/>
  <c r="B103" i="9"/>
  <c r="B104" i="9"/>
  <c r="B105" i="9"/>
  <c r="B106" i="9"/>
  <c r="B107" i="9"/>
  <c r="B108" i="9"/>
  <c r="B109" i="9"/>
  <c r="B110" i="9"/>
  <c r="B99" i="9"/>
  <c r="C187" i="9" l="1"/>
  <c r="C151" i="9"/>
  <c r="C261" i="9" l="1"/>
  <c r="C262" i="9"/>
  <c r="C260"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F180" i="9"/>
  <c r="C173" i="9"/>
  <c r="F173" i="9" s="1"/>
  <c r="C174" i="9"/>
  <c r="F174" i="9" s="1"/>
  <c r="C171" i="9"/>
  <c r="F171" i="9" s="1"/>
  <c r="C172" i="9"/>
  <c r="F172" i="9" s="1"/>
  <c r="C170" i="9"/>
  <c r="F170" i="9" s="1"/>
  <c r="C161" i="9"/>
  <c r="F161" i="9" s="1"/>
  <c r="C160" i="9"/>
  <c r="F160" i="9" s="1"/>
  <c r="F151" i="9"/>
  <c r="F152" i="9"/>
  <c r="F150" i="9"/>
  <c r="C150" i="9"/>
  <c r="C100" i="9"/>
  <c r="F100" i="9" s="1"/>
  <c r="C101" i="9"/>
  <c r="F101" i="9" s="1"/>
  <c r="C102" i="9"/>
  <c r="F102" i="9" s="1"/>
  <c r="C103" i="9"/>
  <c r="F103" i="9" s="1"/>
  <c r="C104" i="9"/>
  <c r="F104" i="9" s="1"/>
  <c r="C105" i="9"/>
  <c r="F105" i="9" s="1"/>
  <c r="C106" i="9"/>
  <c r="F106" i="9" s="1"/>
  <c r="C107" i="9"/>
  <c r="F107" i="9" s="1"/>
  <c r="C108" i="9"/>
  <c r="F108" i="9" s="1"/>
  <c r="C109" i="9"/>
  <c r="F109" i="9" s="1"/>
  <c r="C110" i="9"/>
  <c r="F110" i="9" s="1"/>
  <c r="C99" i="9"/>
  <c r="F99" i="9" s="1"/>
  <c r="F36" i="9"/>
  <c r="F28" i="9"/>
  <c r="C231" i="8"/>
  <c r="C219" i="8"/>
  <c r="D89" i="8"/>
  <c r="C53" i="8"/>
  <c r="D114" i="8" l="1"/>
  <c r="C114" i="8"/>
  <c r="C12" i="9"/>
  <c r="F10" i="5"/>
  <c r="F9"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59" i="8"/>
  <c r="F155" i="8"/>
  <c r="F150" i="8"/>
  <c r="F146" i="8"/>
  <c r="F142" i="8"/>
  <c r="F138" i="8"/>
  <c r="F162" i="8"/>
  <c r="F158" i="8"/>
  <c r="F154" i="8"/>
  <c r="F149" i="8"/>
  <c r="F145" i="8"/>
  <c r="F141" i="8"/>
  <c r="F161" i="8"/>
  <c r="F157" i="8"/>
  <c r="F152" i="8"/>
  <c r="F148" i="8"/>
  <c r="F144" i="8"/>
  <c r="F140" i="8"/>
  <c r="F160" i="8"/>
  <c r="F156" i="8"/>
  <c r="F151" i="8"/>
  <c r="F147" i="8"/>
  <c r="F143" i="8"/>
  <c r="F139" i="8"/>
  <c r="F96" i="8"/>
  <c r="F99" i="8"/>
  <c r="F95" i="8"/>
  <c r="F98" i="8"/>
  <c r="F94" i="8"/>
  <c r="F97" i="8"/>
  <c r="F54" i="8"/>
  <c r="F59" i="8"/>
  <c r="F64" i="8"/>
  <c r="F56" i="8"/>
  <c r="F61" i="8"/>
  <c r="F55" i="8"/>
  <c r="F62" i="8"/>
  <c r="F60" i="8"/>
  <c r="F63" i="8"/>
  <c r="G132" i="8"/>
  <c r="G136" i="8"/>
  <c r="G129" i="8"/>
  <c r="G133" i="8"/>
  <c r="G128" i="8"/>
  <c r="G130" i="8"/>
  <c r="G134" i="8"/>
  <c r="G131" i="8"/>
  <c r="G13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12787</author>
  </authors>
  <commentList>
    <comment ref="C28" authorId="0" shapeId="0">
      <text>
        <r>
          <rPr>
            <sz val="9"/>
            <color indexed="81"/>
            <rFont val="Calibri"/>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text>
    </comment>
  </commentList>
</comments>
</file>

<file path=xl/sharedStrings.xml><?xml version="1.0" encoding="utf-8"?>
<sst xmlns="http://schemas.openxmlformats.org/spreadsheetml/2006/main" count="3437" uniqueCount="1981">
  <si>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</si>
  <si>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</si>
  <si>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</si>
  <si>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</si>
  <si>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</si>
  <si>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</si>
  <si>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</si>
  <si>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</si>
  <si>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</si>
  <si>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</si>
  <si>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</si>
  <si>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</si>
  <si>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</si>
  <si>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</si>
  <si>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</si>
  <si>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</si>
  <si>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</si>
  <si>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</si>
  <si>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</si>
  <si>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</si>
  <si>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</si>
  <si>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</si>
  <si>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</si>
  <si>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</si>
  <si>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</si>
  <si>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</si>
  <si>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</si>
  <si>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</si>
  <si>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</si>
  <si>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</si>
  <si>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</si>
  <si>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</si>
  <si>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</si>
  <si>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</si>
  <si>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</si>
  <si>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</si>
  <si>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</si>
  <si>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</si>
  <si>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</si>
  <si>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</si>
  <si>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</si>
  <si>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</si>
  <si>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</si>
  <si>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</si>
  <si>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</si>
  <si>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</si>
  <si>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</si>
  <si>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</si>
  <si>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</si>
  <si>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</si>
  <si>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</si>
  <si>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</si>
  <si>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</si>
  <si>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</si>
  <si>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</si>
  <si>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</si>
  <si>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</si>
  <si>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</si>
  <si>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</si>
  <si>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</si>
  <si>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</si>
  <si>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</si>
  <si>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</si>
  <si>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</si>
  <si>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</si>
  <si>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</si>
  <si>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</si>
  <si>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</si>
  <si>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</si>
  <si>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</si>
  <si>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</si>
  <si>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</si>
  <si>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</si>
  <si>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</si>
  <si>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</si>
  <si>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</si>
  <si>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</si>
  <si>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</si>
  <si>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</si>
  <si>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</si>
  <si>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</si>
  <si>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</si>
  <si>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</si>
  <si>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</si>
  <si>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</si>
  <si>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</si>
  <si>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</si>
  <si>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</si>
  <si>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</si>
  <si>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</si>
  <si>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</si>
  <si>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</si>
  <si>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</si>
  <si>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</si>
  <si>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</si>
  <si>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</si>
  <si>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</si>
  <si>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</si>
  <si>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</si>
  <si>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</si>
  <si>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</si>
  <si>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</si>
  <si>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</si>
  <si>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</si>
  <si>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</si>
  <si>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</si>
  <si>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</si>
  <si>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</si>
  <si>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</si>
  <si>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</si>
  <si>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</si>
  <si>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</si>
  <si>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</si>
  <si>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</si>
  <si>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</si>
  <si>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</si>
  <si>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</si>
  <si>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</si>
  <si>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</si>
  <si>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</si>
  <si>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</si>
  <si>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</si>
  <si>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</si>
  <si>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</si>
  <si>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</si>
  <si>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</si>
  <si>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</si>
  <si>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</si>
  <si>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</si>
  <si>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</si>
  <si>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</si>
  <si>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</si>
  <si>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</si>
  <si>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</si>
  <si>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</si>
  <si>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</si>
  <si>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</si>
  <si>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</si>
  <si>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</si>
  <si>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</si>
  <si>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</si>
  <si>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</si>
  <si>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</si>
  <si>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</si>
  <si>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</si>
  <si>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</si>
  <si>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</si>
  <si>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</si>
  <si>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</si>
  <si>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</si>
  <si>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</si>
  <si>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</si>
  <si>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</si>
  <si>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</si>
  <si>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</si>
  <si>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</si>
  <si>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</si>
  <si>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</si>
  <si>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</si>
  <si>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</si>
  <si>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</si>
  <si>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</si>
  <si>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</si>
  <si>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</si>
  <si>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</si>
  <si>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</si>
  <si>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</si>
  <si>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</si>
  <si>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</si>
  <si>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</si>
  <si>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</si>
  <si>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</si>
  <si>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</si>
  <si>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</si>
  <si>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</si>
  <si>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</si>
  <si>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</si>
  <si>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</si>
  <si>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</si>
  <si>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</si>
  <si>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</si>
  <si>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</si>
  <si>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</si>
  <si>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</si>
  <si>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</si>
  <si>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</si>
  <si>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</si>
  <si>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</si>
  <si>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</si>
  <si>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</si>
  <si>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</si>
  <si>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</si>
  <si>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</si>
  <si>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</si>
  <si>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</si>
  <si>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</si>
  <si>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</si>
  <si>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</si>
  <si>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</si>
  <si>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</si>
  <si>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</si>
  <si>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</si>
  <si>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</si>
  <si>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</si>
  <si>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</si>
  <si>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</si>
  <si>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</si>
  <si>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</si>
  <si>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</si>
  <si>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</si>
  <si>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</si>
  <si>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</si>
  <si>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</si>
  <si>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</si>
  <si>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</si>
  <si>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</si>
  <si>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</si>
  <si>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</si>
  <si>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</si>
  <si>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</si>
  <si>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</si>
  <si>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</si>
  <si>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</si>
  <si>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</si>
  <si>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</si>
  <si>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</si>
  <si>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</si>
  <si>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</si>
  <si>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</si>
  <si>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</si>
  <si>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</si>
  <si>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</si>
  <si>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</si>
  <si>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</si>
  <si>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</si>
  <si>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</si>
  <si>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</si>
  <si>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</si>
  <si>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</si>
  <si>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</si>
  <si>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</si>
  <si>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</si>
  <si>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</si>
  <si>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</si>
  <si>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</si>
  <si>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</si>
  <si>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</si>
  <si>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</si>
  <si>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</si>
  <si>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</si>
  <si>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</si>
  <si>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</si>
  <si>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</si>
  <si>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</si>
  <si>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</si>
  <si>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</si>
  <si>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</si>
  <si>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</si>
  <si>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</si>
  <si>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</si>
  <si>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</si>
  <si>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</si>
  <si>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</si>
  <si>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</si>
  <si>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</si>
  <si>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</si>
  <si>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</si>
  <si>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</si>
  <si>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</si>
  <si>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</si>
  <si>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</si>
  <si>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</si>
  <si>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</si>
  <si>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</si>
  <si>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</si>
  <si>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</si>
  <si>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</si>
  <si>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</si>
  <si>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</si>
  <si>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</si>
  <si>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</si>
  <si>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</si>
  <si>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</si>
  <si>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</si>
  <si>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</si>
  <si>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</si>
  <si>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</si>
  <si>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</si>
  <si>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</si>
  <si>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</si>
  <si>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</si>
  <si>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</si>
  <si>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</si>
  <si>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</si>
  <si>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</si>
  <si>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</si>
  <si>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</si>
  <si>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</si>
  <si>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</si>
  <si>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</si>
  <si>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</si>
  <si>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</si>
  <si>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</si>
  <si>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</si>
  <si>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</si>
  <si>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</si>
  <si>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</si>
  <si>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</si>
  <si>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</si>
  <si>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</si>
  <si>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</si>
  <si>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</si>
  <si>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</si>
  <si>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</si>
  <si>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</si>
  <si>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</si>
  <si>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</si>
  <si>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</si>
  <si>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</si>
  <si>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</si>
  <si>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</si>
  <si>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</si>
  <si>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</si>
  <si>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</si>
  <si>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</si>
  <si>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</si>
  <si>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</si>
  <si>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</si>
  <si>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</si>
  <si>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</si>
  <si>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</si>
  <si>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</si>
  <si>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</si>
  <si>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</si>
  <si>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</si>
  <si>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</si>
  <si>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</si>
  <si>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</si>
  <si>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</si>
  <si>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</si>
  <si>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</si>
  <si>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</si>
  <si>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</si>
  <si>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</si>
  <si>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</si>
  <si>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</si>
  <si>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</si>
  <si>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</si>
  <si>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</si>
  <si>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</si>
  <si>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</si>
  <si>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</si>
  <si>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</si>
  <si>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</si>
  <si>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</si>
  <si>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</si>
  <si>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</si>
  <si>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</si>
  <si>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</si>
  <si>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</si>
  <si>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</si>
  <si>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</si>
  <si>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</si>
  <si>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</si>
  <si>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</si>
  <si>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</si>
  <si>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</si>
  <si>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</si>
  <si>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</si>
  <si>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</si>
  <si>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</si>
  <si>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</si>
  <si>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</si>
  <si>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</si>
  <si>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</si>
  <si>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</si>
  <si>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</si>
  <si>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</si>
  <si>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</si>
  <si>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</si>
  <si>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</si>
  <si>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</si>
  <si>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</si>
  <si>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</si>
  <si>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</si>
  <si>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</si>
  <si>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</si>
  <si>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</si>
  <si>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</si>
  <si>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</si>
  <si>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</si>
  <si>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</si>
  <si>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</si>
  <si>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</si>
  <si>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</si>
  <si>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</si>
  <si>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</si>
  <si>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</si>
  <si>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</si>
  <si>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</si>
  <si>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</si>
  <si>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</si>
  <si>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</si>
  <si>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</si>
  <si>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</si>
  <si>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</si>
  <si>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</si>
  <si>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</si>
  <si>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</si>
  <si>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</si>
  <si>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</si>
  <si>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</si>
  <si>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</si>
  <si>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</si>
  <si>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</si>
  <si>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</si>
  <si>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</si>
  <si>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</si>
  <si>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</si>
  <si>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</si>
  <si>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</si>
  <si>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</si>
  <si>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</si>
  <si>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</si>
  <si>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</si>
  <si>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</si>
  <si>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</si>
  <si>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</si>
  <si>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</si>
  <si>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</si>
  <si>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</si>
  <si>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</si>
  <si>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</si>
  <si>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</si>
  <si>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</si>
  <si>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</si>
  <si>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</si>
  <si>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</si>
  <si>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</si>
  <si>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</si>
  <si>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</si>
  <si>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</si>
  <si>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</si>
  <si>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</si>
  <si>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</si>
  <si>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</si>
  <si>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</si>
  <si>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</si>
  <si>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</si>
  <si>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</si>
  <si>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</si>
  <si>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</si>
  <si>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</si>
  <si>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</si>
  <si>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</si>
  <si>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</si>
  <si>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</si>
  <si>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</si>
  <si>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</si>
  <si>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</si>
  <si>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</si>
  <si>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</si>
  <si>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</si>
  <si>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</si>
  <si>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</si>
  <si>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</si>
  <si>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</si>
  <si>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</si>
  <si>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</si>
  <si>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</si>
  <si>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</si>
  <si>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</si>
  <si>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</si>
  <si>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</si>
  <si>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</si>
  <si>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</si>
  <si>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</si>
  <si>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</si>
  <si>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</si>
  <si>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</si>
  <si>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</si>
  <si>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</si>
  <si>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</si>
  <si>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</si>
  <si>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</si>
  <si>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</si>
  <si>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</si>
  <si>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</si>
  <si>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</si>
  <si>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</si>
  <si>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</si>
  <si>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</si>
  <si>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</si>
  <si>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</si>
  <si>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</si>
  <si>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</si>
  <si>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</si>
  <si>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</si>
  <si>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</si>
  <si>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</si>
  <si>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</si>
  <si>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</si>
  <si>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</si>
  <si>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</si>
  <si>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</si>
  <si>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</si>
  <si>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</si>
  <si>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</si>
  <si>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</si>
  <si>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</si>
  <si>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</si>
  <si>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</si>
  <si>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</si>
  <si>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</si>
  <si>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</si>
  <si>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</si>
  <si>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</si>
  <si>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</si>
  <si>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</si>
  <si>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</si>
  <si>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</si>
  <si>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</si>
  <si>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</si>
  <si>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</si>
  <si>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</si>
  <si>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</si>
  <si>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</si>
  <si>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</si>
  <si>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</si>
  <si>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</si>
  <si>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</si>
  <si>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</si>
  <si>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</si>
  <si>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</si>
  <si>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</si>
  <si>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</si>
  <si>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</si>
  <si>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</si>
  <si>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</si>
  <si>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</si>
  <si>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</si>
  <si>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</si>
  <si>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</si>
  <si>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</si>
  <si>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</si>
  <si>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</si>
  <si>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</si>
  <si>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</si>
  <si>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</si>
  <si>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</si>
  <si>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</si>
  <si>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</si>
  <si>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</si>
  <si>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</si>
  <si>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</si>
  <si>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</si>
  <si>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</si>
  <si>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</si>
  <si>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</si>
  <si>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</si>
  <si>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</si>
  <si>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</si>
  <si>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</si>
  <si>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</si>
  <si>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</si>
  <si>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</si>
  <si>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</si>
  <si>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</si>
  <si>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</si>
  <si>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</si>
  <si>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</si>
  <si>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</si>
  <si>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</si>
  <si>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</si>
  <si>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</si>
  <si>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</si>
  <si>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</si>
  <si>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</si>
  <si>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</si>
  <si>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</si>
  <si>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</si>
  <si>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</si>
  <si>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</si>
  <si>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</si>
  <si>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</si>
  <si>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</si>
  <si>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</si>
  <si>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</si>
  <si>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</si>
  <si>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</si>
  <si>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</si>
  <si>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</si>
  <si>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</si>
  <si>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</si>
  <si>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</si>
  <si>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</si>
  <si>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</si>
  <si>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</si>
  <si>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</si>
  <si>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</si>
  <si>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</si>
  <si>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</si>
  <si>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</si>
  <si>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</si>
  <si>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</si>
  <si>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</si>
  <si>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</si>
  <si>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</si>
  <si>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</si>
  <si>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</si>
  <si>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</si>
  <si>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</si>
  <si>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</si>
  <si>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</si>
  <si>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</si>
  <si>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</si>
  <si>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</si>
  <si>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</si>
  <si>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</si>
  <si>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</si>
  <si>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</si>
  <si>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</si>
  <si>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</si>
  <si>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</si>
  <si>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</si>
  <si>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</si>
  <si>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</si>
  <si>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</si>
  <si>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</si>
  <si>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</si>
  <si>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</si>
  <si>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</si>
  <si>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</si>
  <si>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</si>
  <si>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</si>
  <si>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</si>
  <si>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</si>
  <si>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</si>
  <si>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</si>
  <si>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</si>
  <si>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</si>
  <si>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</si>
  <si>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</si>
  <si>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</si>
  <si>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</si>
  <si>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</si>
  <si>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</si>
  <si>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</si>
  <si>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</si>
  <si>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</si>
  <si>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</si>
  <si>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</si>
  <si>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</si>
  <si>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</si>
  <si>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</si>
  <si>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</si>
  <si>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</si>
  <si>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</si>
  <si>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</si>
  <si>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</si>
  <si>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</si>
  <si>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</si>
  <si>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</si>
  <si>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</si>
  <si>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</si>
  <si>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</si>
  <si>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</si>
  <si>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</si>
  <si>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</si>
  <si>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</si>
  <si>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</si>
  <si>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</si>
  <si>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</si>
  <si>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</si>
  <si>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</si>
  <si>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</si>
  <si>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</si>
  <si>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</si>
  <si>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</si>
  <si>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</si>
  <si>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</si>
  <si>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</si>
  <si>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</si>
  <si>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</si>
  <si>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</si>
  <si>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</si>
  <si>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</si>
  <si>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</si>
  <si>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</si>
  <si>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</si>
  <si>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</si>
  <si>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</si>
  <si>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</si>
  <si>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</si>
  <si>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</si>
  <si>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</si>
  <si>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</si>
  <si>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</si>
  <si>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</si>
  <si>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</si>
  <si>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</si>
  <si>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</si>
  <si>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</si>
  <si>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</si>
  <si>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</si>
  <si>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</si>
  <si>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</si>
  <si>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</si>
  <si>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</si>
  <si>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</si>
  <si>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</si>
  <si>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</si>
  <si>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</si>
  <si>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</si>
  <si>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</si>
  <si>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</si>
  <si>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</si>
  <si>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</si>
  <si>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</si>
  <si>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</si>
  <si>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</si>
  <si>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</si>
  <si>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</si>
  <si>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</si>
  <si>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</si>
  <si>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</si>
  <si>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</si>
  <si>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</si>
  <si>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</si>
  <si>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</si>
  <si>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</si>
  <si>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</si>
  <si>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</si>
  <si>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</si>
  <si>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</si>
  <si>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</si>
  <si>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</si>
  <si>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</si>
  <si>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</si>
  <si>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</si>
  <si>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</si>
  <si>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</si>
  <si>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</si>
  <si>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</si>
  <si>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</si>
  <si>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</si>
  <si>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</si>
  <si>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</si>
  <si>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</si>
  <si>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</si>
  <si>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</si>
  <si>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</si>
  <si>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</si>
  <si>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</si>
  <si>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</si>
  <si>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</si>
  <si>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</si>
  <si>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</si>
  <si>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</si>
  <si>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</si>
  <si>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</si>
  <si>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</si>
  <si>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</si>
  <si>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</si>
  <si>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</si>
  <si>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</si>
  <si>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</si>
  <si>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</si>
  <si>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</si>
  <si>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</si>
  <si>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</si>
  <si>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</si>
  <si>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</si>
  <si>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</si>
  <si>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</si>
  <si>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</si>
  <si>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</si>
  <si>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</si>
  <si>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</si>
  <si>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</si>
  <si>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</si>
  <si>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</si>
  <si>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</si>
  <si>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</si>
  <si>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</si>
  <si>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</si>
  <si>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</si>
  <si>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</si>
  <si>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</si>
  <si>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</si>
  <si>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</si>
  <si>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</si>
  <si>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</si>
  <si>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</si>
  <si>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</si>
  <si>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</si>
  <si>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</si>
  <si>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</si>
  <si>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</si>
  <si>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</si>
  <si>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</si>
  <si>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</si>
  <si>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</si>
  <si>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</si>
  <si>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</si>
  <si>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</si>
  <si>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</si>
  <si>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</si>
  <si>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</si>
  <si>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</si>
  <si>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</si>
  <si>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</si>
  <si>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</si>
  <si>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</si>
  <si>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</si>
  <si>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</si>
  <si>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</si>
  <si>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</si>
  <si>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</si>
  <si>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</si>
  <si>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</si>
  <si>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</si>
  <si>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</si>
  <si>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</si>
  <si>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</si>
  <si>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</si>
  <si>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</si>
  <si>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</si>
  <si>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</si>
  <si>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</si>
  <si>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</si>
  <si>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</si>
  <si>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</si>
  <si>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</si>
  <si>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</si>
  <si>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</si>
  <si>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</si>
  <si>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</si>
  <si>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</si>
  <si>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</si>
  <si>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</si>
  <si>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</si>
  <si>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</si>
  <si>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</si>
  <si>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</si>
  <si>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</si>
  <si>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</si>
  <si>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</si>
  <si>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</si>
  <si>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</si>
  <si>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</si>
  <si>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</si>
  <si>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</si>
  <si>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</si>
  <si>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</si>
  <si>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</si>
  <si>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</si>
  <si>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</si>
  <si>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</si>
  <si>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</si>
  <si>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</si>
  <si>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</si>
  <si>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</si>
  <si>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</si>
  <si>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</si>
  <si>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</si>
  <si>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</si>
  <si>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</si>
  <si>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</si>
  <si>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</si>
  <si>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</si>
  <si>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</si>
  <si>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</si>
  <si>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</si>
  <si>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</si>
  <si>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</si>
  <si>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</si>
  <si>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</si>
  <si>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</si>
  <si>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</si>
  <si>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</si>
  <si>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</si>
  <si>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</si>
  <si>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</si>
  <si>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</si>
  <si>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</si>
  <si>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</si>
  <si>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</si>
  <si>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</si>
  <si>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</si>
  <si>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</si>
  <si>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</si>
  <si>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</si>
  <si>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</si>
  <si>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</si>
  <si>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</si>
  <si>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</si>
  <si>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</si>
  <si>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</si>
  <si>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</si>
  <si>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</si>
  <si>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</si>
  <si>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</si>
  <si>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</si>
  <si>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</si>
  <si>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</si>
  <si>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</si>
  <si>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</si>
  <si>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</si>
  <si>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</si>
  <si>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</si>
  <si>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</si>
  <si>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</si>
  <si>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</si>
  <si>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</si>
  <si>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</si>
  <si>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</si>
  <si>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</si>
  <si>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</si>
  <si>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</si>
  <si>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</si>
  <si>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</si>
  <si>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</si>
  <si>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</si>
  <si>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</si>
  <si>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</si>
  <si>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</si>
  <si>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</si>
  <si>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</si>
  <si>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</si>
  <si>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</si>
  <si>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</si>
  <si>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</si>
  <si>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</si>
  <si>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</si>
  <si>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</si>
  <si>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</si>
  <si>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</si>
  <si>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</si>
  <si>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</si>
  <si>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</si>
  <si>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</si>
  <si>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</si>
  <si>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</si>
  <si>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</si>
  <si>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</si>
  <si>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</si>
  <si>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</si>
  <si>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</si>
  <si>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</si>
  <si>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</si>
  <si>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</si>
  <si>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</si>
  <si>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</si>
  <si>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</si>
  <si>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</si>
  <si>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</si>
  <si>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</si>
  <si>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</si>
  <si>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</si>
  <si>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</si>
  <si>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</si>
  <si>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</si>
  <si>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</si>
  <si>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</si>
  <si>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</si>
  <si>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</si>
  <si>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</si>
  <si>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</si>
  <si>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</si>
  <si>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</si>
  <si>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</si>
  <si>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</si>
  <si>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</si>
  <si>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</si>
  <si>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</si>
  <si>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</si>
  <si>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</si>
  <si>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</si>
  <si>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</si>
  <si>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</si>
  <si>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</si>
  <si>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</si>
  <si>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</si>
  <si>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</si>
  <si>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</si>
  <si>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</si>
  <si>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</si>
  <si>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</si>
  <si>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</si>
  <si>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</si>
  <si>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</si>
  <si>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</si>
  <si>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</si>
  <si>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</si>
  <si>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</si>
  <si>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</si>
  <si>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</si>
  <si>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</si>
  <si>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</si>
  <si>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</si>
  <si>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</si>
  <si>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</si>
  <si>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</si>
  <si>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</si>
  <si>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</si>
  <si>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</si>
  <si>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</si>
  <si>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</si>
  <si>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</si>
  <si>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</si>
  <si>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</si>
  <si>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</si>
  <si>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</si>
  <si>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</si>
  <si>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</si>
  <si>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</si>
  <si>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</si>
  <si>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</si>
  <si>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</si>
  <si>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</si>
  <si>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</si>
  <si>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</si>
  <si>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</si>
  <si>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</si>
  <si>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</si>
  <si>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</si>
  <si>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</si>
  <si>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</si>
  <si>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</si>
  <si>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</si>
  <si>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</si>
  <si>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</si>
  <si>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</si>
  <si>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</si>
  <si>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</si>
  <si>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</si>
  <si>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</si>
  <si>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</si>
  <si>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</si>
  <si>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</si>
  <si>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</si>
  <si>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</si>
  <si>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</si>
  <si>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</si>
  <si>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</si>
  <si>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</si>
  <si>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</si>
  <si>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</si>
  <si>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</si>
  <si>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</si>
  <si>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</si>
  <si>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</si>
  <si>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</si>
  <si>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</si>
  <si>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</si>
  <si>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</si>
  <si>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</si>
  <si>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</si>
  <si>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</si>
  <si>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</si>
  <si>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</si>
  <si>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</si>
  <si>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</si>
  <si>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</si>
  <si>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</si>
  <si>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</si>
  <si>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</si>
  <si>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</si>
  <si>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</si>
  <si>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</si>
  <si>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</si>
  <si>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</si>
  <si>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</si>
  <si>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</si>
  <si>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</si>
  <si>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</si>
  <si>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</si>
  <si>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</si>
  <si>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</si>
  <si>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</si>
  <si>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</si>
  <si>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</si>
  <si>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</si>
  <si>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</si>
  <si>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</si>
  <si>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</si>
  <si>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</si>
  <si>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</si>
  <si>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</si>
  <si>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</si>
  <si>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</si>
  <si>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</si>
  <si>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</si>
  <si>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</si>
  <si>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</si>
  <si>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</si>
  <si>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</si>
  <si>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</si>
  <si>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</si>
  <si>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</si>
  <si>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</si>
  <si>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</si>
  <si>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</si>
  <si>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</si>
  <si>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</si>
  <si>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</si>
  <si>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</si>
  <si>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</si>
  <si>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</si>
  <si>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</si>
  <si>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</si>
  <si>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</si>
  <si>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</si>
  <si>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</si>
  <si>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</si>
  <si>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</si>
  <si>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</si>
  <si>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</si>
  <si>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</si>
  <si>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</si>
  <si>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</si>
  <si>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</si>
  <si>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</si>
  <si>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</si>
  <si>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</si>
  <si>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</si>
  <si>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</si>
  <si>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</si>
  <si>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</si>
  <si>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</si>
  <si>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</si>
  <si>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</si>
  <si>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</si>
  <si>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</si>
  <si>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</si>
  <si>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</si>
  <si>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</si>
  <si>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</si>
  <si>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</si>
  <si>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</si>
  <si>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</si>
  <si>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</si>
  <si>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</si>
  <si>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</si>
  <si>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</si>
  <si>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</si>
  <si>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</si>
  <si>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</si>
  <si>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</si>
  <si>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</si>
  <si>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</si>
  <si>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</si>
  <si>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</si>
  <si>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</si>
  <si>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</si>
  <si>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</si>
  <si>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</si>
  <si>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</si>
  <si>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</si>
  <si>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</si>
  <si>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</si>
  <si>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</si>
  <si>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</si>
  <si>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</si>
  <si>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</si>
  <si>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</si>
  <si>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</si>
  <si>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</si>
  <si>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</si>
  <si>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</si>
  <si>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</si>
  <si>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</si>
  <si>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</si>
  <si>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</si>
  <si>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</si>
  <si>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</si>
  <si>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</si>
  <si>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</si>
  <si>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</si>
  <si>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</si>
  <si>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</si>
  <si>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</si>
  <si>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</si>
  <si>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</si>
  <si>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</si>
  <si>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</si>
  <si>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</si>
  <si>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</si>
  <si>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</si>
  <si>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</si>
  <si>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</si>
  <si>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</si>
  <si>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</si>
  <si>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</si>
  <si>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</si>
  <si>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</si>
  <si>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</si>
  <si>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</si>
  <si>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</si>
  <si>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</si>
  <si>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</si>
  <si>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</si>
  <si>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</si>
  <si>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</si>
  <si>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</si>
  <si>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</si>
  <si>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</si>
  <si>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</si>
  <si>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</si>
  <si>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</si>
  <si>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</si>
  <si>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</si>
  <si>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</si>
  <si>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</si>
  <si>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</si>
  <si>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</si>
  <si>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</si>
  <si>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</si>
  <si>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</si>
  <si>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</si>
  <si>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</si>
  <si>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</si>
  <si>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</si>
  <si>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</si>
  <si>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</si>
  <si>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</si>
  <si>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</si>
  <si>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</si>
  <si>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</si>
  <si>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</si>
  <si>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</si>
  <si>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</si>
  <si>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</si>
  <si>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</si>
  <si>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</si>
  <si>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</si>
  <si>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</si>
  <si>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</si>
  <si>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</si>
  <si>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</si>
  <si>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</si>
  <si>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</si>
  <si>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</si>
  <si>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</si>
  <si>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</si>
  <si>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</si>
  <si>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</si>
  <si>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</si>
  <si>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</si>
  <si>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</si>
  <si>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</si>
  <si>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</si>
  <si>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</si>
  <si>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</si>
  <si>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</si>
  <si>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</si>
  <si>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</si>
  <si>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</si>
  <si>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</si>
  <si>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</si>
  <si>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</si>
  <si>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</si>
  <si>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</si>
  <si>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</si>
  <si>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</si>
  <si>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</si>
  <si>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</si>
  <si>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</si>
  <si>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</si>
  <si>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</si>
  <si>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</si>
  <si>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</si>
  <si>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</si>
  <si>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</si>
  <si>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</si>
  <si>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</si>
  <si>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</si>
  <si>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</si>
  <si>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</si>
  <si>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</si>
  <si>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</si>
  <si>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</si>
  <si>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</si>
  <si>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</si>
  <si>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</si>
  <si>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</si>
  <si>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</si>
  <si>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</si>
  <si>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</si>
  <si>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</si>
  <si>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</si>
  <si>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</si>
  <si>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</si>
  <si>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</si>
  <si>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</si>
  <si>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</si>
  <si>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</si>
  <si>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</si>
  <si>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</si>
  <si>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</si>
  <si>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</si>
  <si>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</si>
  <si>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</si>
  <si>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</si>
  <si>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</si>
  <si>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</si>
  <si>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</si>
  <si>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</si>
  <si>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</si>
  <si>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</si>
  <si>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</si>
  <si>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</si>
  <si>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</si>
  <si>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</si>
  <si>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</si>
  <si>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</si>
  <si>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</si>
  <si>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</si>
  <si>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</si>
  <si>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</si>
  <si>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</si>
  <si>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</si>
  <si>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</si>
  <si>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</si>
  <si>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</si>
  <si>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</si>
  <si>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</si>
  <si>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</si>
  <si>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</si>
  <si>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</si>
  <si>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</si>
  <si>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</si>
  <si>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</si>
  <si>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</si>
  <si>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</si>
  <si>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</si>
  <si>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</si>
  <si>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</si>
  <si>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</si>
  <si>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</si>
  <si>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</si>
  <si>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</si>
  <si>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</si>
  <si>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</si>
  <si>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</si>
  <si>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</si>
  <si>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</si>
  <si>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</si>
  <si>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R-1(middle)/ A(high)</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</si>
  <si>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</si>
  <si>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</si>
  <si>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</si>
  <si>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</si>
  <si>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</si>
  <si>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</si>
  <si>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</si>
  <si>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</si>
  <si>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</si>
  <si>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</si>
  <si>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</si>
  <si>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</si>
  <si>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</si>
  <si>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</si>
  <si>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</si>
  <si>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</si>
  <si>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</si>
  <si>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</si>
  <si>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</si>
  <si>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</si>
  <si>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</si>
  <si>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</si>
  <si>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</si>
  <si>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</si>
  <si>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</si>
  <si>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</si>
  <si>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</si>
  <si>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</si>
  <si>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</si>
  <si>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</si>
  <si>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</si>
  <si>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</si>
  <si>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</si>
  <si>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</si>
  <si>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</si>
  <si>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</si>
  <si>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</si>
  <si>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</si>
  <si>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</si>
  <si>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</si>
  <si>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</si>
  <si>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</si>
  <si>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</si>
  <si>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</si>
  <si>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</si>
  <si>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</si>
  <si>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</si>
  <si>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</si>
  <si>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</si>
  <si>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</si>
  <si>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</si>
  <si>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</si>
  <si>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</si>
  <si>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</si>
  <si>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</si>
  <si>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</si>
  <si>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</si>
  <si>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</si>
  <si>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</si>
  <si>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</si>
  <si>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</si>
  <si>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</si>
  <si>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</si>
  <si>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</si>
  <si>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</si>
  <si>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</si>
  <si>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</si>
  <si>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</si>
  <si>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</si>
  <si>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</si>
  <si>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</si>
  <si>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</si>
  <si>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</si>
  <si>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</si>
  <si>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</si>
  <si>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</si>
  <si>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</si>
  <si>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</si>
  <si>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</si>
  <si>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</si>
  <si>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</si>
  <si>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</si>
  <si>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</si>
  <si>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</si>
  <si>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</si>
  <si>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</si>
  <si>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</si>
  <si>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</si>
  <si>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</si>
  <si>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</si>
  <si>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</si>
  <si>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</si>
  <si>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</si>
  <si>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</si>
  <si>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</si>
  <si>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</si>
  <si>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</si>
  <si>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</si>
  <si>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</si>
  <si>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</si>
  <si>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</si>
  <si>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</si>
  <si>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</si>
  <si>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</si>
  <si>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</si>
  <si>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</si>
  <si>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</si>
  <si>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</si>
  <si>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2.50% &amp; 3.99%</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</si>
  <si>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</si>
  <si>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</si>
  <si>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</si>
  <si>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</si>
  <si>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</si>
  <si>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</si>
  <si>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</si>
  <si>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</si>
  <si>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</si>
  <si>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</si>
  <si>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</si>
  <si>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</si>
  <si>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</si>
  <si>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</si>
  <si>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</si>
  <si>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</si>
  <si>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</si>
  <si>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</si>
  <si>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</si>
  <si>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</si>
  <si>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</si>
  <si>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</si>
  <si>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</si>
  <si>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</si>
  <si>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</si>
  <si>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</si>
  <si>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</si>
  <si>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</si>
  <si>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</si>
  <si>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</si>
  <si>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</si>
  <si>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</si>
  <si>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</si>
  <si>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</si>
  <si>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</si>
  <si>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</si>
  <si>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</si>
  <si>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</si>
  <si>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</si>
  <si>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</si>
  <si>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</si>
  <si>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</si>
  <si>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</si>
  <si>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</si>
  <si>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</si>
  <si>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</si>
  <si>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</si>
  <si>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</si>
  <si>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</si>
  <si>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</si>
  <si>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</si>
  <si>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</si>
  <si>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</si>
  <si>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</si>
  <si>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</si>
  <si>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</si>
  <si>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</si>
  <si>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</si>
  <si>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</si>
  <si>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</si>
  <si>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</si>
  <si>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</si>
  <si>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</si>
  <si>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</si>
  <si>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</si>
  <si>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</si>
  <si>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</si>
  <si>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</si>
  <si>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</si>
  <si>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</si>
  <si>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</si>
  <si>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</si>
  <si>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</si>
  <si>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</si>
  <si>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</si>
  <si>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</si>
  <si>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</si>
  <si>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</si>
  <si>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</si>
  <si>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</si>
  <si>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</si>
  <si>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</si>
  <si>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</si>
  <si>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</si>
  <si>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</si>
  <si>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</si>
  <si>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</si>
  <si>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</si>
  <si>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</si>
  <si>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</si>
  <si>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</si>
  <si>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</si>
  <si>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</si>
  <si>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</si>
  <si>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</si>
  <si>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</si>
  <si>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</si>
  <si>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</si>
  <si>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</si>
  <si>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</si>
  <si>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</si>
  <si>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</si>
  <si>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</si>
  <si>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</si>
  <si>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</si>
  <si>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</si>
  <si>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</si>
  <si>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</si>
  <si>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</si>
  <si>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</si>
  <si>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</si>
  <si>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</si>
  <si>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</si>
  <si>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</si>
  <si>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</si>
  <si>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</si>
  <si>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</si>
  <si>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</si>
  <si>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</si>
  <si>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</si>
  <si>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</si>
  <si>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</si>
  <si>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</si>
  <si>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</si>
  <si>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</si>
  <si>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</si>
  <si>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</si>
  <si>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</si>
  <si>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</si>
  <si>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</si>
  <si>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</si>
  <si>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</si>
  <si>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</si>
  <si>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</si>
  <si>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</si>
  <si>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</si>
  <si>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</si>
  <si>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</si>
  <si>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</si>
  <si>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</si>
  <si>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</si>
  <si>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</si>
  <si>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</si>
  <si>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</si>
  <si>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</si>
  <si>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</si>
  <si>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</si>
  <si>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</si>
  <si>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</si>
  <si>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</si>
  <si>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</si>
  <si>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</si>
  <si>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</si>
  <si>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</si>
  <si>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</si>
  <si>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</si>
  <si>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</si>
  <si>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</si>
  <si>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</si>
  <si>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</si>
  <si>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</si>
  <si>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</si>
  <si>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</si>
  <si>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</si>
  <si>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</si>
  <si>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</si>
  <si>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</si>
  <si>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</si>
  <si>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</si>
  <si>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Series 2011-18</t>
  </si>
  <si>
    <t>Issue date</t>
  </si>
  <si>
    <t>Original rating (Moody's/S&amp;P/Fitch/DBRS)</t>
  </si>
  <si>
    <t>Aaa / - / AAA / -</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</si>
  <si>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</si>
  <si>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</si>
  <si>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</si>
  <si>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</si>
  <si>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</si>
  <si>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</si>
  <si>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</si>
  <si>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</si>
  <si>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</si>
  <si>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</si>
  <si>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(19)</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</si>
  <si>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</si>
  <si>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</si>
  <si>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</si>
  <si>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</si>
  <si>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</si>
  <si>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</si>
  <si>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</si>
  <si>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</si>
  <si>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</si>
  <si>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</si>
  <si>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</si>
  <si>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</si>
  <si>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</si>
  <si>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</si>
  <si>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</si>
  <si>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25 Jun</t>
  </si>
  <si>
    <t>2 Sep</t>
  </si>
  <si>
    <t>29 Sep</t>
  </si>
  <si>
    <t>12 Oct</t>
  </si>
  <si>
    <t>13 Jan</t>
  </si>
  <si>
    <t>26 Jan</t>
  </si>
  <si>
    <t>8 Feb</t>
  </si>
  <si>
    <t>10 Mar</t>
  </si>
  <si>
    <t>14 Jun</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</si>
  <si>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</si>
  <si>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</si>
  <si>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</si>
  <si>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</si>
  <si>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</si>
  <si>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</si>
  <si>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</si>
  <si>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</si>
  <si>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</si>
  <si>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</si>
  <si>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Nibor +1.18%</t>
  </si>
  <si>
    <t>1m Euribor +1.20%</t>
  </si>
  <si>
    <t>Swap counterparty/ies</t>
  </si>
  <si>
    <t>Swap notional denomination</t>
  </si>
  <si>
    <t>Swap notional amount</t>
  </si>
  <si>
    <t>Swap notional maturity</t>
  </si>
  <si>
    <t>1m GBP Libor +2.021%</t>
  </si>
  <si>
    <t>1m GBP Libor +1.9325%</t>
  </si>
  <si>
    <t>1m GBP Libor +1.923%</t>
  </si>
  <si>
    <t>1m GBP Libor +1.7119%</t>
  </si>
  <si>
    <t>1m GBP Libor +1.707%</t>
  </si>
  <si>
    <t>1m GBP Libor +2.2603%</t>
  </si>
  <si>
    <t>1m GBP Libor +1.955%</t>
  </si>
  <si>
    <t>1m GBP Libor +2.11%</t>
  </si>
  <si>
    <t>1m GBP Libor +1.84%</t>
  </si>
  <si>
    <t>1m GBP Libor +1.562%</t>
  </si>
  <si>
    <t>1m GBP Libor +1.833%</t>
  </si>
  <si>
    <t>Collateral posting amount</t>
  </si>
  <si>
    <t>Series 2011-19</t>
  </si>
  <si>
    <t>Series 2012-1</t>
  </si>
  <si>
    <t>Series 2012-3</t>
  </si>
  <si>
    <t>Series 2012-4</t>
  </si>
  <si>
    <t>Series 2012-5</t>
  </si>
  <si>
    <t>Series 2012-6</t>
  </si>
  <si>
    <t>Series 2012-13</t>
  </si>
  <si>
    <t>Series 2012-14</t>
  </si>
  <si>
    <t>Series 2012-16</t>
  </si>
  <si>
    <t>Series 2012-17</t>
  </si>
  <si>
    <t>Series 2012-18</t>
  </si>
  <si>
    <t>XS0721326295</t>
  </si>
  <si>
    <t>XS0737747211</t>
  </si>
  <si>
    <t>XS0744721761</t>
  </si>
  <si>
    <t>XS0762210739</t>
  </si>
  <si>
    <t>XS0765619407</t>
  </si>
  <si>
    <t>13 Oct</t>
  </si>
  <si>
    <t>4 Jan</t>
  </si>
  <si>
    <t>1 Feb</t>
  </si>
  <si>
    <t>7 Mar</t>
  </si>
  <si>
    <t>7 Jun</t>
  </si>
  <si>
    <t>22 Mar</t>
  </si>
  <si>
    <t>23 Mar</t>
  </si>
  <si>
    <t>30 Mar</t>
  </si>
  <si>
    <t>26 Apr</t>
  </si>
  <si>
    <t>10 May</t>
  </si>
  <si>
    <t>1m Nibor +1.51%</t>
  </si>
  <si>
    <t>1m Euribor +1.28%</t>
  </si>
  <si>
    <t>1m GBP Libor +2.70%</t>
  </si>
  <si>
    <t>1m Euribor +1.65%</t>
  </si>
  <si>
    <t>1m Nibor +1.20%</t>
  </si>
  <si>
    <t>1m Nibor +1.30%</t>
  </si>
  <si>
    <t>1m GBP Libor +1.95%</t>
  </si>
  <si>
    <t>1m GBP Libor +2.141%</t>
  </si>
  <si>
    <t>1m GBP Libor +2.926%</t>
  </si>
  <si>
    <t>1m GBP Libor +2.022%</t>
  </si>
  <si>
    <t>1m GBP Libor +2.8112%</t>
  </si>
  <si>
    <t>1m GBP Libor +2.025%</t>
  </si>
  <si>
    <t>1m GBP Libor +2.069%</t>
  </si>
  <si>
    <t>1m GBP Libor +1.703%</t>
  </si>
  <si>
    <t>1m GBP Libor +1.745%</t>
  </si>
  <si>
    <t>1m GBP Libor +2.06%</t>
  </si>
  <si>
    <t>1m GBP Libor +1.551%</t>
  </si>
  <si>
    <t>1m GBP Libor +1.513%</t>
  </si>
  <si>
    <t>Series 2012-19</t>
  </si>
  <si>
    <t>Series 2014-2</t>
  </si>
  <si>
    <t>Series 2014-3</t>
  </si>
  <si>
    <t>Series 2014-4</t>
  </si>
  <si>
    <t>Series 2014-5</t>
  </si>
  <si>
    <t>Series 2015-2</t>
  </si>
  <si>
    <t>Series 2015-3</t>
  </si>
  <si>
    <t>Series 2015-4</t>
  </si>
  <si>
    <t>Series 2015-5</t>
  </si>
  <si>
    <t>Series 2016-1</t>
  </si>
  <si>
    <t>Series 2016-2</t>
  </si>
  <si>
    <t>XS1057478023</t>
  </si>
  <si>
    <t>XS1088953903</t>
  </si>
  <si>
    <t>XS1212747361</t>
  </si>
  <si>
    <t>XS1263854801</t>
  </si>
  <si>
    <t>XS1264499333</t>
  </si>
  <si>
    <t>XS1290654513</t>
  </si>
  <si>
    <t>XS1342484919</t>
  </si>
  <si>
    <t>XS1346089359</t>
  </si>
  <si>
    <t>Quarterly</t>
  </si>
  <si>
    <t>11 Jun</t>
  </si>
  <si>
    <t>16 Apr</t>
  </si>
  <si>
    <t>18 Jan/Apr/Jul/Oct</t>
  </si>
  <si>
    <t>22 Feb/May/Aug/Nov</t>
  </si>
  <si>
    <t>31 Mar</t>
  </si>
  <si>
    <t>22 Jul</t>
  </si>
  <si>
    <t>23 Jan/Apr/Jul/Oct</t>
  </si>
  <si>
    <t>14 Sep</t>
  </si>
  <si>
    <t>14 Jan/Apr/Jul/Oct</t>
  </si>
  <si>
    <t>18 Jan</t>
  </si>
  <si>
    <t>3m GBP Libor +0.30%</t>
  </si>
  <si>
    <t>3m GBP Libor +0.25%</t>
  </si>
  <si>
    <t>3m GBP Libor +0.225%</t>
  </si>
  <si>
    <t>3m GBP Libor +0.370%</t>
  </si>
  <si>
    <t>1m Euribor +0.94%</t>
  </si>
  <si>
    <t>1m Euribor +0.15%</t>
  </si>
  <si>
    <t>1m GBP Libor +0.30%</t>
  </si>
  <si>
    <t>1m GBP Libor +0.25%</t>
  </si>
  <si>
    <t>1m GBP Libor +0.328%</t>
  </si>
  <si>
    <t>1m Euribor +0.07%</t>
  </si>
  <si>
    <t>1m GBP Libor +0.225%</t>
  </si>
  <si>
    <t>1m Euribor +0.10%</t>
  </si>
  <si>
    <t>1m GBP Libor +0.370%</t>
  </si>
  <si>
    <t>1m Euribor +0.17%</t>
  </si>
  <si>
    <t>Natixis</t>
  </si>
  <si>
    <t>1m GBP Libor +1.496%</t>
  </si>
  <si>
    <t>1m GBP Libor + 0.557%</t>
  </si>
  <si>
    <t>1m GBP Libor+0.3843%</t>
  </si>
  <si>
    <t>1m GBP Libor+0.32%</t>
  </si>
  <si>
    <t>1m GBP Libor+0.444%</t>
  </si>
  <si>
    <t>1m GBP Libor+0.49%</t>
  </si>
  <si>
    <t>1m GBP Libor+0.3154%</t>
  </si>
  <si>
    <t>1m GBP Libor+0.4904%</t>
  </si>
  <si>
    <t>1m GBP Libor+0.443%</t>
  </si>
  <si>
    <t>1m GBP Libor+0.6493%</t>
  </si>
  <si>
    <t>Series 2016-3</t>
  </si>
  <si>
    <t>Series 2016-4</t>
  </si>
  <si>
    <t>Series 2016-5</t>
  </si>
  <si>
    <t>Series 2016-6</t>
  </si>
  <si>
    <t>Series 2016-7</t>
  </si>
  <si>
    <t>Series 2017-1</t>
  </si>
  <si>
    <t>Series 2018-1</t>
  </si>
  <si>
    <t>Series 2018-2</t>
  </si>
  <si>
    <t>Series 2018-3</t>
  </si>
  <si>
    <t>XS1347734565</t>
  </si>
  <si>
    <t>XS1350035900</t>
  </si>
  <si>
    <t>XS1350853831</t>
  </si>
  <si>
    <t>XS1354465566</t>
  </si>
  <si>
    <t>XS1391589626</t>
  </si>
  <si>
    <t>XS1549577408</t>
  </si>
  <si>
    <t>XS1746882734</t>
  </si>
  <si>
    <t>XS1795392502</t>
  </si>
  <si>
    <t>XS1797949937</t>
  </si>
  <si>
    <t>22 Jan</t>
  </si>
  <si>
    <t>25 Jan</t>
  </si>
  <si>
    <t>28 Jan</t>
  </si>
  <si>
    <t>11 Apr</t>
  </si>
  <si>
    <t>16 Jan/Apr/Jul/Oct</t>
  </si>
  <si>
    <t>10 Jan/Apr/Jul/Oct</t>
  </si>
  <si>
    <t>26 Mar</t>
  </si>
  <si>
    <t>27 Mar/Jun/Sep/Dec</t>
  </si>
  <si>
    <t>3m GBP Libor +0.16%</t>
  </si>
  <si>
    <t>1m Euribor +0.235%</t>
  </si>
  <si>
    <t>1m Euribor +0.225%</t>
  </si>
  <si>
    <t>1m Euribor +0.20%</t>
  </si>
  <si>
    <t>1m Euribor +0.28%</t>
  </si>
  <si>
    <t>1m GBP Libor +0.16%</t>
  </si>
  <si>
    <t>1m Euribor +0.01%</t>
  </si>
  <si>
    <t>1m GBP Libor+0.497%</t>
  </si>
  <si>
    <t>1m GBP Libor+0.476%</t>
  </si>
  <si>
    <t>1m GBP Libor+0.484%</t>
  </si>
  <si>
    <t>1m GBP Libor+0.5376%</t>
  </si>
  <si>
    <t>1m GBP Libor+0.953%</t>
  </si>
  <si>
    <t>1m GBP Libor+0.40%</t>
  </si>
  <si>
    <t>1m GBP Libor+0.1915%</t>
  </si>
  <si>
    <t>1m GBP Libor+0.5367%</t>
  </si>
  <si>
    <t>1m GBP Libor+0.3058%</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</si>
  <si>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</si>
  <si>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</si>
  <si>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</si>
  <si>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</si>
  <si>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</si>
  <si>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</si>
  <si>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</si>
  <si>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</si>
  <si>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</si>
  <si>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</si>
  <si>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</si>
  <si>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</si>
  <si>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</si>
  <si>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</si>
  <si>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</si>
  <si>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</si>
  <si>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</si>
  <si>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</si>
  <si>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</si>
  <si>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</si>
  <si>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</si>
  <si>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</si>
  <si>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</si>
  <si>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</si>
  <si>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</si>
  <si>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</si>
  <si>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</si>
  <si>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2018-3)</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</si>
  <si>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</si>
  <si>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</si>
  <si>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</si>
  <si>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</si>
  <si>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</si>
  <si>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</si>
  <si>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</si>
  <si>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</si>
  <si>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</si>
  <si>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</si>
  <si>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</si>
  <si>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</si>
  <si>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</si>
  <si>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</si>
  <si>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</si>
  <si>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</si>
  <si>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</si>
  <si>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</si>
  <si>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</si>
  <si>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</si>
  <si>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</si>
  <si>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</si>
  <si>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</si>
  <si>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</si>
  <si>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</si>
  <si>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</si>
  <si>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</si>
  <si>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</si>
  <si>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</si>
  <si>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</si>
  <si>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</si>
  <si>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</si>
  <si>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</si>
  <si>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</si>
  <si>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</si>
  <si>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</si>
  <si>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</si>
  <si>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</si>
  <si>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</si>
  <si>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</si>
  <si>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</si>
  <si>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</si>
  <si>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</si>
  <si>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</si>
  <si>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</si>
  <si>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</si>
  <si>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</si>
  <si>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</si>
  <si>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</si>
  <si>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</si>
  <si>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</si>
  <si>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</si>
  <si>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</si>
  <si>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</si>
  <si>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</si>
  <si>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</si>
  <si>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</si>
  <si>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</si>
  <si>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</si>
  <si>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</si>
  <si>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</si>
  <si>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</si>
  <si>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</si>
  <si>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</si>
  <si>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</si>
  <si>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</si>
  <si>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</si>
  <si>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</si>
  <si>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</si>
  <si>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</si>
  <si>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</si>
  <si>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</si>
  <si>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</si>
  <si>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</si>
  <si>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</si>
  <si>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</si>
  <si>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</si>
  <si>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</si>
  <si>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</si>
  <si>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</si>
  <si>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</si>
  <si>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(0.50%) and variable over SVR (2.50 or 3.99%).</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</si>
  <si>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</si>
  <si>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</si>
  <si>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</si>
  <si>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</si>
  <si>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</si>
  <si>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Worksheet D: National Transparency Template</t>
  </si>
  <si>
    <t>www.lloydsbankinggroup.com/investors/fixed-income-investors/covered-bonds</t>
  </si>
  <si>
    <t>www.coveredbondlabel.com/issuer/56/</t>
  </si>
  <si>
    <t>As per regulation</t>
  </si>
  <si>
    <t>intra-group</t>
  </si>
  <si>
    <t>both</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</si>
  <si>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</si>
  <si>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</si>
  <si>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</si>
  <si>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</si>
  <si>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</si>
  <si>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</si>
  <si>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</si>
  <si>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</si>
  <si>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</si>
  <si>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</si>
  <si>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</si>
  <si>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</si>
  <si>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</si>
  <si>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H7FNTJ4851HG0EXQ1Z70</t>
  </si>
  <si>
    <t>Interest &amp; FX</t>
  </si>
  <si>
    <t>Interest</t>
  </si>
  <si>
    <t>KX1WK48MPD4Y2NCUIZ63</t>
  </si>
  <si>
    <t>BNY Mellon Corporate Trustee Services Limited</t>
  </si>
  <si>
    <t>PricewaterhouseCoopers LLP</t>
  </si>
  <si>
    <t>2138003EKF9YDQYMFJ58</t>
  </si>
  <si>
    <t>OC per Asset Coverage Test (%)</t>
  </si>
  <si>
    <t>Investor Report June 2018</t>
  </si>
  <si>
    <t>A-1 / A+</t>
  </si>
  <si>
    <r>
      <t>(12)</t>
    </r>
    <r>
      <rPr>
        <sz val="10"/>
        <rFont val="Arial"/>
        <family val="2"/>
      </rPr>
      <t xml:space="preserve"> Source: Moody's performance report dated 16 April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</si>
</sst>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dd\-mmm\-yyyy"/>
    <numFmt numFmtId="167" formatCode="d\ mmm\ yyyy"/>
    <numFmt numFmtId="168" formatCode="dd/mm/yy;@"/>
    <numFmt numFmtId="169" formatCode="#,##0.0"/>
    <numFmt numFmtId="170" formatCode="#,##0_ ;\-#,##0\ "/>
    <numFmt numFmtId="171" formatCode="_-* #,##0.00_-;\-* #,##0.00_-;_-* &quot;-&quot;_-;_-@_-"/>
    <numFmt numFmtId="172" formatCode="0.000"/>
    <numFmt numFmtId="173" formatCode="0.000%"/>
    <numFmt numFmtId="174" formatCode="_-[$€-2]* #,##0.00_-;\-[$€-2]* #,##0.00_-;_-[$€-2]* &quot;-&quot;??_-"/>
    <numFmt numFmtId="175" formatCode="0.0"/>
  </numFmts>
  <fonts count="7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sz val="9"/>
      <name val="Arial"/>
      <family val="2"/>
    </font>
    <font>
      <vertAlign val="superscript"/>
      <sz val="10"/>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sz val="10"/>
      <color indexed="8"/>
      <name val="Arial"/>
      <family val="2"/>
    </font>
    <font>
      <sz val="10"/>
      <name val="Arial"/>
    </font>
    <font>
      <u/>
      <sz val="11"/>
      <color indexed="12"/>
      <name val="Calibri"/>
      <family val="2"/>
    </font>
    <font>
      <u/>
      <sz val="10"/>
      <color indexed="12"/>
      <name val="Arial"/>
      <family val="2"/>
    </font>
    <font>
      <u/>
      <sz val="10"/>
      <color theme="10"/>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sz val="9"/>
      <color indexed="81"/>
      <name val="Calibri"/>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10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43" fontId="24" fillId="0" borderId="0" applyFont="0" applyFill="0" applyBorder="0" applyAlignment="0" applyProtection="0"/>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63" fillId="0" borderId="0" applyFont="0" applyFill="0" applyBorder="0" applyAlignment="0" applyProtection="0"/>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4" fontId="24" fillId="0" borderId="0" applyFont="0" applyFill="0" applyBorder="0" applyAlignment="0" applyProtection="0"/>
    <xf numFmtId="0" fontId="64" fillId="0" borderId="0" applyNumberFormat="0" applyFill="0" applyBorder="0" applyAlignment="0" applyProtection="0">
      <alignment vertical="top"/>
      <protection locked="0"/>
    </xf>
    <xf numFmtId="0" fontId="1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NumberFormat="0" applyFill="0" applyBorder="0" applyAlignment="0" applyProtection="0"/>
    <xf numFmtId="0" fontId="24" fillId="0" borderId="0"/>
    <xf numFmtId="0" fontId="4" fillId="0" borderId="0"/>
    <xf numFmtId="0" fontId="4" fillId="0" borderId="0"/>
    <xf numFmtId="0" fontId="4" fillId="0" borderId="0"/>
    <xf numFmtId="0" fontId="24" fillId="0" borderId="0"/>
    <xf numFmtId="0" fontId="24" fillId="0" borderId="0"/>
    <xf numFmtId="0" fontId="4" fillId="0" borderId="0"/>
    <xf numFmtId="0" fontId="24" fillId="0" borderId="0"/>
    <xf numFmtId="0" fontId="62" fillId="0" borderId="0">
      <alignment vertical="top"/>
    </xf>
    <xf numFmtId="0" fontId="63" fillId="0" borderId="0"/>
    <xf numFmtId="0" fontId="62" fillId="0" borderId="0">
      <alignment vertical="top"/>
    </xf>
    <xf numFmtId="0" fontId="62" fillId="0" borderId="0">
      <alignment vertical="top"/>
    </xf>
    <xf numFmtId="0" fontId="6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3" fillId="0" borderId="0" applyFont="0" applyFill="0" applyBorder="0" applyAlignment="0" applyProtection="0"/>
    <xf numFmtId="9" fontId="62" fillId="0" borderId="0" applyFont="0" applyFill="0" applyBorder="0" applyAlignment="0" applyProtection="0">
      <alignment vertical="top"/>
    </xf>
    <xf numFmtId="9" fontId="62" fillId="0" borderId="0" applyFont="0" applyFill="0" applyBorder="0" applyAlignment="0" applyProtection="0">
      <alignment vertical="top"/>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 fontId="67" fillId="11" borderId="31" applyNumberFormat="0" applyProtection="0">
      <alignment vertical="center"/>
    </xf>
    <xf numFmtId="4" fontId="68" fillId="12" borderId="31" applyNumberFormat="0" applyProtection="0">
      <alignment vertical="center"/>
    </xf>
    <xf numFmtId="4" fontId="67" fillId="12" borderId="31" applyNumberFormat="0" applyProtection="0">
      <alignment horizontal="left" vertical="center" indent="1"/>
    </xf>
    <xf numFmtId="0" fontId="67" fillId="12" borderId="31" applyNumberFormat="0" applyProtection="0">
      <alignment horizontal="left" vertical="top" indent="1"/>
    </xf>
    <xf numFmtId="4" fontId="69" fillId="0" borderId="0" applyNumberFormat="0" applyProtection="0">
      <alignment horizontal="left" vertical="center" indent="1"/>
    </xf>
    <xf numFmtId="4" fontId="62" fillId="13" borderId="31" applyNumberFormat="0" applyProtection="0">
      <alignment horizontal="right" vertical="center"/>
    </xf>
    <xf numFmtId="4" fontId="62" fillId="14" borderId="31" applyNumberFormat="0" applyProtection="0">
      <alignment horizontal="right" vertical="center"/>
    </xf>
    <xf numFmtId="4" fontId="62" fillId="15" borderId="31" applyNumberFormat="0" applyProtection="0">
      <alignment horizontal="right" vertical="center"/>
    </xf>
    <xf numFmtId="4" fontId="62" fillId="16" borderId="31" applyNumberFormat="0" applyProtection="0">
      <alignment horizontal="right" vertical="center"/>
    </xf>
    <xf numFmtId="4" fontId="62" fillId="17" borderId="31" applyNumberFormat="0" applyProtection="0">
      <alignment horizontal="right" vertical="center"/>
    </xf>
    <xf numFmtId="4" fontId="62" fillId="18" borderId="31" applyNumberFormat="0" applyProtection="0">
      <alignment horizontal="right" vertical="center"/>
    </xf>
    <xf numFmtId="4" fontId="62" fillId="19" borderId="31" applyNumberFormat="0" applyProtection="0">
      <alignment horizontal="right" vertical="center"/>
    </xf>
    <xf numFmtId="4" fontId="62" fillId="20" borderId="31" applyNumberFormat="0" applyProtection="0">
      <alignment horizontal="right" vertical="center"/>
    </xf>
    <xf numFmtId="4" fontId="62" fillId="21" borderId="31" applyNumberFormat="0" applyProtection="0">
      <alignment horizontal="right" vertical="center"/>
    </xf>
    <xf numFmtId="4" fontId="67" fillId="22" borderId="32" applyNumberFormat="0" applyProtection="0">
      <alignment horizontal="left" vertical="center" indent="1"/>
    </xf>
    <xf numFmtId="4" fontId="70" fillId="23" borderId="0" applyNumberFormat="0" applyProtection="0">
      <alignment horizontal="left" vertical="center" indent="1"/>
    </xf>
    <xf numFmtId="4" fontId="71" fillId="24" borderId="0" applyNumberFormat="0" applyProtection="0">
      <alignment horizontal="left" vertical="center" indent="1"/>
    </xf>
    <xf numFmtId="4" fontId="62" fillId="25" borderId="31" applyNumberFormat="0" applyProtection="0">
      <alignment horizontal="right" vertical="center"/>
    </xf>
    <xf numFmtId="4" fontId="70" fillId="0" borderId="0" applyNumberFormat="0" applyProtection="0">
      <alignment horizontal="left" vertical="center" indent="1"/>
    </xf>
    <xf numFmtId="4" fontId="69"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62" fillId="29" borderId="31" applyNumberFormat="0" applyProtection="0">
      <alignment vertical="center"/>
    </xf>
    <xf numFmtId="4" fontId="72" fillId="29" borderId="31" applyNumberFormat="0" applyProtection="0">
      <alignment vertical="center"/>
    </xf>
    <xf numFmtId="4" fontId="62" fillId="29" borderId="31" applyNumberFormat="0" applyProtection="0">
      <alignment horizontal="left" vertical="center" indent="1"/>
    </xf>
    <xf numFmtId="0" fontId="62" fillId="29" borderId="31" applyNumberFormat="0" applyProtection="0">
      <alignment horizontal="left" vertical="top" indent="1"/>
    </xf>
    <xf numFmtId="4" fontId="70" fillId="30" borderId="31" applyNumberFormat="0" applyProtection="0">
      <alignment horizontal="right" vertical="center"/>
    </xf>
    <xf numFmtId="4" fontId="72" fillId="30" borderId="31" applyNumberFormat="0" applyProtection="0">
      <alignment horizontal="right" vertical="center"/>
    </xf>
    <xf numFmtId="4" fontId="62" fillId="25" borderId="31" applyNumberFormat="0" applyProtection="0">
      <alignment horizontal="left" vertical="center" indent="1"/>
    </xf>
    <xf numFmtId="0" fontId="70" fillId="26" borderId="31" applyNumberFormat="0" applyProtection="0">
      <alignment horizontal="center" vertical="top" wrapText="1"/>
    </xf>
    <xf numFmtId="4" fontId="73" fillId="0" borderId="0" applyNumberFormat="0" applyProtection="0">
      <alignment horizontal="left" vertical="center" indent="1"/>
    </xf>
    <xf numFmtId="4" fontId="56" fillId="30" borderId="31" applyNumberFormat="0" applyProtection="0">
      <alignment horizontal="right" vertical="center"/>
    </xf>
  </cellStyleXfs>
  <cellXfs count="4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0" fillId="9" borderId="0" xfId="0" applyFill="1" applyAlignment="1" applyProtection="1"/>
    <xf numFmtId="0" fontId="44" fillId="9" borderId="0" xfId="0" applyFont="1" applyFill="1" applyAlignment="1" applyProtection="1">
      <alignment horizontal="center"/>
    </xf>
    <xf numFmtId="0" fontId="45" fillId="4" borderId="0" xfId="0" applyFont="1" applyFill="1" applyBorder="1" applyAlignment="1" applyProtection="1">
      <alignment vertical="center"/>
    </xf>
    <xf numFmtId="0" fontId="46" fillId="4" borderId="0" xfId="0" applyFont="1" applyFill="1" applyBorder="1" applyProtection="1"/>
    <xf numFmtId="0" fontId="47" fillId="4" borderId="0" xfId="0" applyFont="1" applyFill="1" applyBorder="1" applyProtection="1"/>
    <xf numFmtId="0" fontId="48" fillId="4" borderId="0" xfId="0" applyFont="1" applyFill="1" applyBorder="1" applyAlignment="1" applyProtection="1">
      <alignment horizontal="center"/>
    </xf>
    <xf numFmtId="0" fontId="48" fillId="9" borderId="0" xfId="0" applyFont="1" applyFill="1" applyAlignment="1" applyProtection="1">
      <alignment horizontal="center"/>
    </xf>
    <xf numFmtId="0" fontId="49" fillId="9" borderId="0" xfId="0" applyFont="1" applyFill="1" applyAlignment="1" applyProtection="1">
      <alignment vertical="top" wrapText="1"/>
    </xf>
    <xf numFmtId="0" fontId="50" fillId="4" borderId="0" xfId="0" applyFont="1" applyFill="1" applyBorder="1" applyAlignment="1" applyProtection="1">
      <alignment vertical="center"/>
    </xf>
    <xf numFmtId="0" fontId="49" fillId="9" borderId="0" xfId="0" applyFont="1" applyFill="1" applyAlignment="1" applyProtection="1">
      <alignment horizontal="left" vertical="top" wrapText="1"/>
    </xf>
    <xf numFmtId="0" fontId="50" fillId="4" borderId="0" xfId="0" applyFont="1" applyFill="1" applyBorder="1" applyAlignment="1" applyProtection="1">
      <alignment horizontal="left" vertical="center"/>
    </xf>
    <xf numFmtId="0" fontId="51" fillId="9" borderId="0" xfId="0" applyFont="1" applyFill="1" applyBorder="1" applyAlignment="1" applyProtection="1">
      <alignment vertical="top" wrapText="1"/>
    </xf>
    <xf numFmtId="0" fontId="52" fillId="9" borderId="0" xfId="0" applyFont="1" applyFill="1" applyAlignment="1" applyProtection="1"/>
    <xf numFmtId="0" fontId="24" fillId="9" borderId="0" xfId="0" applyFont="1" applyFill="1" applyAlignment="1" applyProtection="1"/>
    <xf numFmtId="0" fontId="53"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167" fontId="24" fillId="10" borderId="13" xfId="0" applyNumberFormat="1" applyFont="1" applyFill="1" applyBorder="1" applyAlignment="1" applyProtection="1">
      <alignment horizontal="center" wrapText="1"/>
    </xf>
    <xf numFmtId="167" fontId="24" fillId="9" borderId="0" xfId="0" applyNumberFormat="1" applyFont="1" applyFill="1" applyBorder="1" applyAlignment="1" applyProtection="1">
      <alignment wrapText="1"/>
    </xf>
    <xf numFmtId="167" fontId="24" fillId="9" borderId="19" xfId="0" applyNumberFormat="1" applyFont="1" applyFill="1" applyBorder="1" applyAlignment="1" applyProtection="1">
      <alignment wrapText="1"/>
    </xf>
    <xf numFmtId="167" fontId="24" fillId="9" borderId="20" xfId="0" applyNumberFormat="1" applyFont="1" applyFill="1" applyBorder="1" applyAlignment="1" applyProtection="1">
      <alignment wrapText="1"/>
    </xf>
    <xf numFmtId="0" fontId="24" fillId="9" borderId="19" xfId="0" applyFont="1" applyFill="1" applyBorder="1" applyAlignment="1" applyProtection="1">
      <alignment horizontal="center"/>
    </xf>
    <xf numFmtId="0" fontId="24" fillId="9" borderId="10" xfId="0" applyFont="1" applyFill="1" applyBorder="1" applyAlignment="1" applyProtection="1"/>
    <xf numFmtId="168" fontId="24" fillId="10" borderId="13" xfId="0" applyNumberFormat="1" applyFont="1" applyFill="1" applyBorder="1" applyAlignment="1" applyProtection="1">
      <alignment horizontal="center" wrapText="1"/>
    </xf>
    <xf numFmtId="0" fontId="24" fillId="10" borderId="23" xfId="0" applyFont="1" applyFill="1" applyBorder="1" applyAlignment="1" applyProtection="1">
      <alignment horizontal="center"/>
    </xf>
    <xf numFmtId="0" fontId="24" fillId="9" borderId="13" xfId="0" applyFont="1" applyFill="1" applyBorder="1" applyAlignment="1" applyProtection="1"/>
    <xf numFmtId="0" fontId="0" fillId="10" borderId="13" xfId="0" applyFont="1" applyFill="1" applyBorder="1" applyAlignment="1" applyProtection="1">
      <alignment horizontal="center"/>
    </xf>
    <xf numFmtId="168" fontId="54" fillId="10" borderId="13" xfId="0" applyNumberFormat="1" applyFont="1" applyFill="1" applyBorder="1" applyAlignment="1" applyProtection="1">
      <alignment horizontal="center"/>
    </xf>
    <xf numFmtId="0" fontId="55"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7" fontId="24" fillId="10" borderId="23" xfId="0" applyNumberFormat="1" applyFont="1" applyFill="1" applyBorder="1" applyAlignment="1" applyProtection="1">
      <alignment horizontal="right" wrapText="1"/>
    </xf>
    <xf numFmtId="10" fontId="24" fillId="10" borderId="23" xfId="0" applyNumberFormat="1" applyFont="1" applyFill="1" applyBorder="1" applyAlignment="1" applyProtection="1"/>
    <xf numFmtId="0" fontId="24" fillId="9" borderId="13" xfId="0" applyFont="1" applyFill="1" applyBorder="1" applyAlignment="1" applyProtection="1">
      <alignment vertical="center"/>
    </xf>
    <xf numFmtId="168" fontId="54" fillId="10" borderId="13" xfId="0" applyNumberFormat="1" applyFont="1" applyFill="1" applyBorder="1" applyAlignment="1" applyProtection="1">
      <alignment horizontal="right" wrapText="1"/>
    </xf>
    <xf numFmtId="44" fontId="24" fillId="9" borderId="0" xfId="0" applyNumberFormat="1" applyFont="1" applyFill="1" applyAlignment="1" applyProtection="1"/>
    <xf numFmtId="41" fontId="24" fillId="10" borderId="13" xfId="0" applyNumberFormat="1" applyFont="1" applyFill="1" applyBorder="1" applyAlignment="1" applyProtection="1">
      <alignment horizontal="right"/>
    </xf>
    <xf numFmtId="42" fontId="24" fillId="9" borderId="0" xfId="0" applyNumberFormat="1" applyFont="1" applyFill="1" applyAlignment="1" applyProtection="1"/>
    <xf numFmtId="0" fontId="56" fillId="9" borderId="0" xfId="0" applyFont="1" applyFill="1" applyAlignment="1" applyProtection="1"/>
    <xf numFmtId="42" fontId="24" fillId="10" borderId="24" xfId="0" applyNumberFormat="1" applyFont="1" applyFill="1" applyBorder="1" applyAlignment="1" applyProtection="1"/>
    <xf numFmtId="0" fontId="38" fillId="10" borderId="13" xfId="0" applyFont="1" applyFill="1" applyBorder="1" applyAlignment="1" applyProtection="1">
      <alignment wrapText="1"/>
    </xf>
    <xf numFmtId="0" fontId="53"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3" xfId="0" applyNumberFormat="1" applyFont="1" applyFill="1" applyBorder="1" applyAlignment="1" applyProtection="1"/>
    <xf numFmtId="42" fontId="24" fillId="9" borderId="0" xfId="0" applyNumberFormat="1" applyFont="1" applyFill="1" applyBorder="1" applyAlignment="1" applyProtection="1"/>
    <xf numFmtId="42" fontId="24" fillId="9" borderId="24" xfId="0" applyNumberFormat="1" applyFont="1" applyFill="1" applyBorder="1" applyAlignment="1" applyProtection="1"/>
    <xf numFmtId="0" fontId="24" fillId="9" borderId="0" xfId="0" applyFont="1" applyFill="1" applyBorder="1" applyAlignment="1" applyProtection="1"/>
    <xf numFmtId="0" fontId="24" fillId="10" borderId="13" xfId="0" applyFont="1" applyFill="1" applyBorder="1" applyAlignment="1" applyProtection="1">
      <alignment horizontal="right"/>
    </xf>
    <xf numFmtId="165" fontId="24" fillId="10" borderId="23"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7" fillId="9" borderId="0" xfId="0" applyFont="1" applyFill="1" applyAlignment="1" applyProtection="1">
      <alignment horizontal="center"/>
    </xf>
    <xf numFmtId="42" fontId="24" fillId="10" borderId="24"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3"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5" xfId="0" applyNumberFormat="1" applyFont="1" applyFill="1" applyBorder="1" applyAlignment="1" applyProtection="1">
      <alignment wrapText="1"/>
    </xf>
    <xf numFmtId="169" fontId="24" fillId="10" borderId="13" xfId="0" applyNumberFormat="1" applyFont="1" applyFill="1" applyBorder="1" applyAlignment="1" applyProtection="1">
      <alignment wrapText="1"/>
    </xf>
    <xf numFmtId="169" fontId="24" fillId="10" borderId="23" xfId="0" applyNumberFormat="1" applyFont="1" applyFill="1" applyBorder="1" applyAlignment="1" applyProtection="1">
      <alignment wrapText="1"/>
    </xf>
    <xf numFmtId="10" fontId="24" fillId="10" borderId="23" xfId="0" applyNumberFormat="1" applyFont="1" applyFill="1" applyBorder="1" applyAlignment="1" applyProtection="1">
      <alignment wrapText="1"/>
    </xf>
    <xf numFmtId="165" fontId="24" fillId="10" borderId="24"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6"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7" fillId="9" borderId="0" xfId="0" applyFont="1" applyFill="1" applyAlignment="1" applyProtection="1"/>
    <xf numFmtId="170" fontId="24" fillId="10" borderId="13" xfId="0" applyNumberFormat="1" applyFont="1" applyFill="1" applyBorder="1" applyAlignment="1" applyProtection="1"/>
    <xf numFmtId="10" fontId="24" fillId="10" borderId="13" xfId="9" applyNumberFormat="1" applyFont="1" applyFill="1" applyBorder="1" applyAlignment="1" applyProtection="1"/>
    <xf numFmtId="41" fontId="24" fillId="10" borderId="13" xfId="0" applyNumberFormat="1" applyFont="1" applyFill="1" applyBorder="1" applyAlignment="1" applyProtection="1"/>
    <xf numFmtId="0" fontId="58" fillId="9" borderId="0" xfId="0" applyFont="1" applyFill="1" applyAlignment="1" applyProtection="1"/>
    <xf numFmtId="0" fontId="24" fillId="4" borderId="0" xfId="0" applyFont="1" applyFill="1" applyBorder="1" applyAlignment="1" applyProtection="1"/>
    <xf numFmtId="10" fontId="24" fillId="4" borderId="0" xfId="0" applyNumberFormat="1" applyFont="1" applyFill="1" applyBorder="1" applyAlignment="1" applyProtection="1"/>
    <xf numFmtId="0" fontId="24" fillId="9" borderId="24" xfId="0" applyFont="1" applyFill="1" applyBorder="1" applyAlignment="1" applyProtection="1">
      <alignment horizontal="center"/>
    </xf>
    <xf numFmtId="0" fontId="24" fillId="9" borderId="25" xfId="0" applyFont="1" applyFill="1" applyBorder="1" applyAlignment="1" applyProtection="1">
      <alignment horizontal="center"/>
    </xf>
    <xf numFmtId="0" fontId="24" fillId="9" borderId="23" xfId="0" applyFont="1" applyFill="1" applyBorder="1" applyAlignment="1" applyProtection="1">
      <alignment horizontal="center" wrapText="1"/>
    </xf>
    <xf numFmtId="0" fontId="24" fillId="9" borderId="23"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0" fontId="24" fillId="10" borderId="23" xfId="0" applyNumberFormat="1" applyFont="1" applyFill="1" applyBorder="1" applyAlignment="1" applyProtection="1"/>
    <xf numFmtId="10" fontId="24" fillId="10" borderId="23" xfId="9" applyNumberFormat="1" applyFont="1" applyFill="1" applyBorder="1" applyAlignment="1" applyProtection="1"/>
    <xf numFmtId="41" fontId="24" fillId="10" borderId="23" xfId="0" applyNumberFormat="1" applyFont="1" applyFill="1" applyBorder="1" applyAlignment="1" applyProtection="1"/>
    <xf numFmtId="170" fontId="24" fillId="10" borderId="24" xfId="0" applyNumberFormat="1" applyFont="1" applyFill="1" applyBorder="1" applyAlignment="1" applyProtection="1"/>
    <xf numFmtId="10" fontId="24" fillId="10" borderId="24" xfId="9" applyNumberFormat="1" applyFont="1" applyFill="1" applyBorder="1" applyAlignment="1" applyProtection="1"/>
    <xf numFmtId="41" fontId="24" fillId="10" borderId="24" xfId="0" applyNumberFormat="1" applyFont="1" applyFill="1" applyBorder="1" applyAlignment="1" applyProtection="1"/>
    <xf numFmtId="171" fontId="24" fillId="10" borderId="24" xfId="0" applyNumberFormat="1" applyFont="1" applyFill="1" applyBorder="1" applyAlignment="1" applyProtection="1"/>
    <xf numFmtId="41" fontId="24" fillId="10" borderId="11" xfId="0" applyNumberFormat="1" applyFont="1" applyFill="1" applyBorder="1" applyAlignment="1" applyProtection="1"/>
    <xf numFmtId="10" fontId="24" fillId="10" borderId="24" xfId="0" applyNumberFormat="1" applyFont="1" applyFill="1" applyBorder="1" applyAlignment="1" applyProtection="1"/>
    <xf numFmtId="41" fontId="24" fillId="10" borderId="10" xfId="0" applyNumberFormat="1" applyFont="1" applyFill="1" applyBorder="1" applyAlignment="1" applyProtection="1"/>
    <xf numFmtId="0" fontId="24" fillId="0" borderId="27" xfId="0" applyFont="1" applyFill="1" applyBorder="1" applyAlignment="1" applyProtection="1"/>
    <xf numFmtId="170" fontId="24" fillId="9" borderId="27" xfId="0" applyNumberFormat="1" applyFont="1" applyFill="1" applyBorder="1" applyAlignment="1" applyProtection="1"/>
    <xf numFmtId="10" fontId="24" fillId="9" borderId="27" xfId="0" applyNumberFormat="1" applyFont="1" applyFill="1" applyBorder="1" applyAlignment="1" applyProtection="1"/>
    <xf numFmtId="41" fontId="24" fillId="9" borderId="27" xfId="0" applyNumberFormat="1" applyFont="1" applyFill="1" applyBorder="1" applyAlignment="1" applyProtection="1"/>
    <xf numFmtId="10" fontId="24" fillId="9" borderId="0" xfId="0" applyNumberFormat="1" applyFont="1" applyFill="1" applyBorder="1" applyAlignment="1" applyProtection="1"/>
    <xf numFmtId="0" fontId="59" fillId="9" borderId="13" xfId="0" applyFont="1" applyFill="1" applyBorder="1" applyAlignment="1" applyProtection="1"/>
    <xf numFmtId="10" fontId="24" fillId="9" borderId="0" xfId="9" applyNumberFormat="1" applyFont="1" applyFill="1" applyAlignment="1" applyProtection="1"/>
    <xf numFmtId="0" fontId="24" fillId="9" borderId="27" xfId="0" applyFont="1" applyFill="1" applyBorder="1" applyAlignment="1" applyProtection="1"/>
    <xf numFmtId="170"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0" fontId="57" fillId="9" borderId="0" xfId="0" applyFont="1" applyFill="1" applyBorder="1" applyAlignment="1" applyProtection="1"/>
    <xf numFmtId="0" fontId="59" fillId="10" borderId="13" xfId="0" applyFont="1" applyFill="1" applyBorder="1" applyAlignment="1" applyProtection="1">
      <alignment horizontal="right"/>
    </xf>
    <xf numFmtId="167"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2"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xf numFmtId="173" fontId="24" fillId="10" borderId="23" xfId="0" applyNumberFormat="1" applyFont="1" applyFill="1" applyBorder="1" applyAlignment="1" applyProtection="1">
      <alignment horizontal="right"/>
    </xf>
    <xf numFmtId="173" fontId="38" fillId="10" borderId="23" xfId="0" applyNumberFormat="1" applyFont="1" applyFill="1" applyBorder="1" applyAlignment="1" applyProtection="1">
      <alignment horizontal="right"/>
    </xf>
    <xf numFmtId="167" fontId="24" fillId="10" borderId="24" xfId="0" applyNumberFormat="1" applyFont="1" applyFill="1" applyBorder="1" applyAlignment="1" applyProtection="1">
      <alignment horizontal="right" wrapText="1"/>
    </xf>
    <xf numFmtId="173"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173" fontId="54" fillId="10" borderId="23"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173" fontId="38" fillId="10" borderId="13" xfId="0" applyNumberFormat="1" applyFont="1" applyFill="1" applyBorder="1" applyAlignment="1" applyProtection="1"/>
    <xf numFmtId="0" fontId="59" fillId="9" borderId="0" xfId="0" applyFont="1" applyFill="1" applyBorder="1" applyAlignment="1" applyProtection="1">
      <alignment horizontal="right"/>
    </xf>
    <xf numFmtId="167" fontId="24" fillId="9" borderId="0" xfId="0" applyNumberFormat="1" applyFont="1" applyFill="1" applyBorder="1" applyAlignment="1" applyProtection="1">
      <alignment horizontal="right" wrapText="1"/>
    </xf>
    <xf numFmtId="0" fontId="54" fillId="9" borderId="0" xfId="0" applyFont="1" applyFill="1" applyBorder="1" applyAlignment="1" applyProtection="1">
      <alignment horizontal="right"/>
    </xf>
    <xf numFmtId="0" fontId="24" fillId="9" borderId="0" xfId="0" applyFont="1" applyFill="1" applyBorder="1" applyAlignment="1" applyProtection="1">
      <alignment horizontal="right"/>
    </xf>
    <xf numFmtId="3" fontId="24" fillId="9" borderId="0" xfId="0" applyNumberFormat="1" applyFont="1" applyFill="1" applyBorder="1" applyAlignment="1" applyProtection="1">
      <alignment horizontal="right"/>
    </xf>
    <xf numFmtId="172" fontId="24" fillId="9" borderId="0" xfId="0" applyNumberFormat="1" applyFont="1" applyFill="1" applyBorder="1" applyAlignment="1" applyProtection="1">
      <alignment horizontal="right"/>
    </xf>
    <xf numFmtId="49" fontId="54" fillId="10" borderId="13" xfId="0" applyNumberFormat="1" applyFont="1" applyFill="1" applyBorder="1" applyAlignment="1" applyProtection="1">
      <alignment horizontal="right" wrapText="1"/>
    </xf>
    <xf numFmtId="167" fontId="38" fillId="9" borderId="0" xfId="0" applyNumberFormat="1" applyFont="1" applyFill="1" applyBorder="1" applyAlignment="1" applyProtection="1">
      <alignment horizontal="right" wrapText="1"/>
    </xf>
    <xf numFmtId="173" fontId="38" fillId="9" borderId="0" xfId="0" applyNumberFormat="1" applyFont="1" applyFill="1" applyBorder="1" applyAlignment="1" applyProtection="1">
      <alignment horizontal="right"/>
    </xf>
    <xf numFmtId="173" fontId="24" fillId="9" borderId="0" xfId="0" applyNumberFormat="1" applyFont="1" applyFill="1" applyBorder="1" applyAlignment="1" applyProtection="1">
      <alignment horizontal="right"/>
    </xf>
    <xf numFmtId="173" fontId="38" fillId="9" borderId="0" xfId="0" applyNumberFormat="1" applyFont="1" applyFill="1" applyBorder="1" applyAlignment="1" applyProtection="1">
      <alignment horizontal="center"/>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68" fontId="24" fillId="10" borderId="13" xfId="0" applyNumberFormat="1" applyFont="1" applyFill="1" applyBorder="1" applyAlignment="1" applyProtection="1">
      <alignment vertical="top"/>
    </xf>
    <xf numFmtId="168" fontId="24" fillId="10" borderId="10" xfId="0" applyNumberFormat="1" applyFont="1" applyFill="1" applyBorder="1" applyAlignment="1" applyProtection="1">
      <alignment vertical="top"/>
    </xf>
    <xf numFmtId="168" fontId="24" fillId="10" borderId="12" xfId="0" applyNumberFormat="1" applyFont="1" applyFill="1" applyBorder="1" applyAlignment="1" applyProtection="1"/>
    <xf numFmtId="168" fontId="24" fillId="10" borderId="11" xfId="0" applyNumberFormat="1" applyFont="1" applyFill="1" applyBorder="1" applyAlignment="1" applyProtection="1"/>
    <xf numFmtId="168" fontId="54" fillId="10" borderId="13" xfId="0" applyNumberFormat="1" applyFont="1" applyFill="1" applyBorder="1" applyAlignment="1" applyProtection="1">
      <alignment vertical="top" wrapText="1"/>
    </xf>
    <xf numFmtId="168" fontId="0" fillId="10" borderId="13" xfId="0" applyNumberFormat="1" applyFont="1" applyFill="1" applyBorder="1" applyAlignment="1" applyProtection="1">
      <alignment horizontal="center" vertical="top"/>
    </xf>
    <xf numFmtId="168" fontId="24" fillId="10" borderId="13" xfId="0" applyNumberFormat="1" applyFont="1" applyFill="1" applyBorder="1" applyAlignment="1" applyProtection="1">
      <alignment horizontal="center" vertical="top"/>
    </xf>
    <xf numFmtId="168" fontId="0" fillId="10" borderId="13" xfId="0" applyNumberFormat="1" applyFont="1" applyFill="1" applyBorder="1" applyAlignment="1" applyProtection="1">
      <alignment vertical="top" wrapText="1"/>
    </xf>
    <xf numFmtId="168" fontId="24" fillId="10" borderId="13" xfId="0" applyNumberFormat="1" applyFont="1" applyFill="1" applyBorder="1" applyAlignment="1" applyProtection="1">
      <alignment vertical="top" wrapText="1"/>
    </xf>
    <xf numFmtId="168" fontId="0" fillId="10" borderId="13" xfId="0" applyNumberFormat="1" applyFont="1" applyFill="1" applyBorder="1" applyAlignment="1" applyProtection="1">
      <alignment vertical="top"/>
    </xf>
    <xf numFmtId="0" fontId="24" fillId="9" borderId="29" xfId="0" applyFont="1" applyFill="1" applyBorder="1" applyAlignment="1" applyProtection="1"/>
    <xf numFmtId="168" fontId="24" fillId="9" borderId="22" xfId="0" applyNumberFormat="1" applyFont="1" applyFill="1" applyBorder="1" applyAlignment="1" applyProtection="1">
      <alignment vertical="top"/>
    </xf>
    <xf numFmtId="168" fontId="24" fillId="9" borderId="22" xfId="0" applyNumberFormat="1" applyFont="1" applyFill="1" applyBorder="1" applyAlignment="1" applyProtection="1"/>
    <xf numFmtId="168" fontId="54" fillId="9" borderId="22" xfId="0" applyNumberFormat="1" applyFont="1" applyFill="1" applyBorder="1" applyAlignment="1" applyProtection="1">
      <alignment vertical="top" wrapText="1"/>
    </xf>
    <xf numFmtId="0" fontId="24" fillId="9" borderId="22"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60" fillId="9" borderId="13" xfId="0" applyFont="1" applyFill="1" applyBorder="1" applyAlignment="1" applyProtection="1">
      <alignment horizontal="center" vertical="center"/>
    </xf>
    <xf numFmtId="0" fontId="60" fillId="9" borderId="13" xfId="0" applyFont="1" applyFill="1" applyBorder="1" applyAlignment="1" applyProtection="1">
      <alignment horizontal="center" vertical="center" wrapText="1"/>
    </xf>
    <xf numFmtId="0" fontId="61" fillId="4" borderId="0" xfId="0" applyFont="1" applyFill="1" applyAlignment="1" applyProtection="1"/>
    <xf numFmtId="0" fontId="61" fillId="0" borderId="0" xfId="0" applyFont="1" applyAlignment="1" applyProtection="1"/>
    <xf numFmtId="168" fontId="24" fillId="9" borderId="0" xfId="0" applyNumberFormat="1" applyFont="1" applyFill="1" applyBorder="1" applyAlignment="1" applyProtection="1">
      <alignment vertical="top"/>
    </xf>
    <xf numFmtId="168" fontId="24" fillId="9" borderId="0" xfId="0" applyNumberFormat="1" applyFont="1" applyFill="1" applyBorder="1" applyAlignment="1" applyProtection="1"/>
    <xf numFmtId="168" fontId="54"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68" fontId="0" fillId="10" borderId="10" xfId="0" applyNumberFormat="1" applyFont="1" applyFill="1" applyBorder="1" applyAlignment="1" applyProtection="1">
      <alignment vertical="top"/>
    </xf>
    <xf numFmtId="0" fontId="24" fillId="4" borderId="0" xfId="0" applyFont="1" applyFill="1" applyAlignment="1" applyProtection="1"/>
    <xf numFmtId="0" fontId="52" fillId="4" borderId="0" xfId="0" applyFont="1" applyFill="1" applyAlignment="1" applyProtection="1"/>
    <xf numFmtId="0" fontId="24" fillId="4" borderId="24" xfId="0" applyFont="1" applyFill="1" applyBorder="1" applyAlignment="1" applyProtection="1"/>
    <xf numFmtId="0" fontId="24" fillId="4" borderId="22" xfId="0" applyFont="1" applyFill="1" applyBorder="1" applyAlignment="1" applyProtection="1"/>
    <xf numFmtId="0" fontId="24" fillId="4" borderId="26" xfId="0" applyFont="1" applyFill="1" applyBorder="1" applyAlignment="1" applyProtection="1"/>
    <xf numFmtId="0" fontId="24" fillId="10" borderId="13" xfId="4" applyFont="1" applyFill="1" applyBorder="1" applyAlignment="1" applyProtection="1">
      <alignment vertical="top"/>
    </xf>
    <xf numFmtId="0" fontId="24" fillId="4" borderId="0" xfId="0" applyFont="1" applyFill="1" applyProtection="1"/>
    <xf numFmtId="0" fontId="24" fillId="10" borderId="21" xfId="0" applyFont="1" applyFill="1" applyBorder="1" applyAlignment="1" applyProtection="1"/>
    <xf numFmtId="0" fontId="22" fillId="10" borderId="22" xfId="0" applyFont="1" applyFill="1" applyBorder="1" applyAlignment="1" applyProtection="1"/>
    <xf numFmtId="0" fontId="22" fillId="10" borderId="26" xfId="0" applyFont="1" applyFill="1" applyBorder="1" applyAlignment="1" applyProtection="1"/>
    <xf numFmtId="0" fontId="24" fillId="10" borderId="29" xfId="4" applyFont="1" applyFill="1" applyBorder="1" applyAlignment="1" applyProtection="1">
      <alignment horizontal="right"/>
    </xf>
    <xf numFmtId="0" fontId="24" fillId="10" borderId="0" xfId="4" applyFont="1" applyFill="1" applyBorder="1" applyAlignment="1" applyProtection="1"/>
    <xf numFmtId="0" fontId="24" fillId="10" borderId="30"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52"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xf numFmtId="4" fontId="2" fillId="0" borderId="0" xfId="0" quotePrefix="1" applyNumberFormat="1" applyFont="1" applyFill="1" applyBorder="1" applyAlignment="1" applyProtection="1">
      <alignment horizontal="center" vertical="center" wrapText="1"/>
    </xf>
    <xf numFmtId="0" fontId="14" fillId="0" borderId="0" xfId="2" applyAlignment="1" applyProtection="1">
      <alignment horizont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75" fontId="2" fillId="0" borderId="0" xfId="0" quotePrefix="1" applyNumberFormat="1" applyFont="1" applyFill="1" applyBorder="1" applyAlignment="1" applyProtection="1">
      <alignment horizontal="center" vertical="center" wrapText="1"/>
    </xf>
    <xf numFmtId="166" fontId="50" fillId="4" borderId="0" xfId="0" applyNumberFormat="1" applyFont="1" applyFill="1" applyBorder="1" applyAlignment="1" applyProtection="1">
      <alignment horizontal="left" vertical="center"/>
    </xf>
    <xf numFmtId="0" fontId="24" fillId="9" borderId="21" xfId="0" applyFont="1" applyFill="1" applyBorder="1" applyAlignment="1" applyProtection="1">
      <alignment horizontal="center"/>
    </xf>
    <xf numFmtId="0" fontId="24" fillId="9" borderId="13" xfId="0" applyFont="1" applyFill="1" applyBorder="1" applyAlignment="1" applyProtection="1">
      <alignment horizontal="center"/>
    </xf>
    <xf numFmtId="0" fontId="24" fillId="9" borderId="10" xfId="0" applyFont="1" applyFill="1" applyBorder="1" applyAlignment="1" applyProtection="1">
      <alignment horizontal="center"/>
    </xf>
    <xf numFmtId="0" fontId="24" fillId="9" borderId="20"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10" fontId="2" fillId="0" borderId="0" xfId="1" applyNumberFormat="1" applyFont="1" applyFill="1" applyBorder="1" applyAlignment="1">
      <alignment horizontal="center" vertical="center" wrapText="1"/>
    </xf>
    <xf numFmtId="0" fontId="58" fillId="4" borderId="0" xfId="0" applyFont="1" applyFill="1" applyBorder="1" applyAlignment="1" applyProtection="1"/>
    <xf numFmtId="0" fontId="0" fillId="4" borderId="0" xfId="0" applyFill="1" applyProtection="1"/>
    <xf numFmtId="0" fontId="0" fillId="4" borderId="0" xfId="0" applyFill="1" applyBorder="1" applyProtection="1"/>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8"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168" fontId="24" fillId="10" borderId="10" xfId="0" applyNumberFormat="1" applyFont="1" applyFill="1" applyBorder="1" applyAlignment="1" applyProtection="1">
      <alignment vertical="top" wrapText="1"/>
    </xf>
    <xf numFmtId="168"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24" fillId="10" borderId="24" xfId="4" applyFont="1" applyFill="1" applyBorder="1" applyAlignment="1" applyProtection="1">
      <alignment horizontal="left" vertical="top"/>
    </xf>
    <xf numFmtId="0" fontId="24" fillId="10" borderId="25" xfId="4" applyFont="1" applyFill="1" applyBorder="1" applyAlignment="1" applyProtection="1">
      <alignment horizontal="left" vertical="top"/>
    </xf>
    <xf numFmtId="0" fontId="24" fillId="10" borderId="23" xfId="4" applyFont="1" applyFill="1" applyBorder="1" applyAlignment="1" applyProtection="1">
      <alignment horizontal="left" vertical="top"/>
    </xf>
    <xf numFmtId="0" fontId="24" fillId="10" borderId="19" xfId="4" applyFont="1" applyFill="1" applyBorder="1" applyAlignment="1" applyProtection="1">
      <alignment horizontal="left" vertical="top" wrapText="1"/>
    </xf>
    <xf numFmtId="0" fontId="24" fillId="10" borderId="20"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68" fontId="24" fillId="10" borderId="10" xfId="0" applyNumberFormat="1" applyFont="1" applyFill="1" applyBorder="1" applyAlignment="1" applyProtection="1">
      <alignment horizontal="left" wrapText="1"/>
    </xf>
    <xf numFmtId="168" fontId="24" fillId="10" borderId="12" xfId="0" applyNumberFormat="1" applyFont="1" applyFill="1" applyBorder="1" applyAlignment="1" applyProtection="1">
      <alignment horizontal="left" wrapText="1"/>
    </xf>
    <xf numFmtId="168" fontId="24" fillId="10" borderId="11" xfId="0" applyNumberFormat="1" applyFont="1" applyFill="1" applyBorder="1" applyAlignment="1" applyProtection="1">
      <alignment horizontal="left" wrapText="1"/>
    </xf>
    <xf numFmtId="168" fontId="0" fillId="10" borderId="10" xfId="0" applyNumberFormat="1" applyFont="1" applyFill="1" applyBorder="1" applyAlignment="1" applyProtection="1">
      <alignment horizontal="left" vertical="top" wrapText="1"/>
    </xf>
    <xf numFmtId="168" fontId="24" fillId="10" borderId="12" xfId="0" applyNumberFormat="1" applyFont="1" applyFill="1" applyBorder="1" applyAlignment="1" applyProtection="1">
      <alignment horizontal="left" vertical="top" wrapText="1"/>
    </xf>
    <xf numFmtId="168" fontId="24" fillId="10" borderId="11" xfId="0" applyNumberFormat="1" applyFont="1" applyFill="1" applyBorder="1" applyAlignment="1" applyProtection="1">
      <alignment horizontal="left" vertical="top" wrapText="1"/>
    </xf>
    <xf numFmtId="168" fontId="0" fillId="10" borderId="12" xfId="0" applyNumberFormat="1" applyFont="1" applyFill="1" applyBorder="1" applyAlignment="1" applyProtection="1">
      <alignment horizontal="left" vertical="top" wrapText="1"/>
    </xf>
    <xf numFmtId="168" fontId="0" fillId="10" borderId="11"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60" fillId="9" borderId="10" xfId="0" applyFont="1" applyFill="1" applyBorder="1" applyAlignment="1" applyProtection="1">
      <alignment horizontal="center" vertical="center"/>
    </xf>
    <xf numFmtId="0" fontId="60" fillId="9" borderId="12" xfId="0" applyFont="1" applyFill="1" applyBorder="1" applyAlignment="1" applyProtection="1">
      <alignment horizontal="center" vertical="center"/>
    </xf>
    <xf numFmtId="0" fontId="60" fillId="9" borderId="11" xfId="0" applyFont="1" applyFill="1" applyBorder="1" applyAlignment="1" applyProtection="1">
      <alignment horizontal="center" vertical="center"/>
    </xf>
    <xf numFmtId="0" fontId="60" fillId="9" borderId="10" xfId="0" applyFont="1" applyFill="1" applyBorder="1" applyAlignment="1" applyProtection="1">
      <alignment horizontal="center" vertical="center" wrapText="1"/>
    </xf>
    <xf numFmtId="0" fontId="60" fillId="9" borderId="12" xfId="0" applyFont="1" applyFill="1" applyBorder="1" applyAlignment="1" applyProtection="1">
      <alignment horizontal="center" vertical="center" wrapText="1"/>
    </xf>
    <xf numFmtId="0" fontId="60" fillId="9" borderId="11" xfId="0" applyFont="1" applyFill="1" applyBorder="1" applyAlignment="1" applyProtection="1">
      <alignment horizontal="center" vertical="center" wrapText="1"/>
    </xf>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168" fontId="0" fillId="10" borderId="10" xfId="0" applyNumberFormat="1" applyFont="1" applyFill="1" applyBorder="1" applyAlignment="1" applyProtection="1">
      <alignment horizontal="left" wrapText="1"/>
    </xf>
    <xf numFmtId="168" fontId="24" fillId="10" borderId="10"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vertical="top" wrapText="1"/>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24" fillId="9" borderId="13" xfId="0" applyFont="1" applyFill="1" applyBorder="1" applyAlignment="1" applyProtection="1">
      <alignment horizontal="center"/>
    </xf>
    <xf numFmtId="0" fontId="24" fillId="9" borderId="20"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4" xfId="0" applyFont="1" applyFill="1" applyBorder="1" applyAlignment="1" applyProtection="1">
      <alignment horizontal="center"/>
    </xf>
    <xf numFmtId="0" fontId="45" fillId="4" borderId="0" xfId="0" applyFont="1" applyFill="1" applyBorder="1" applyAlignment="1" applyProtection="1">
      <alignment horizontal="center" vertical="center"/>
    </xf>
    <xf numFmtId="0" fontId="50" fillId="4" borderId="0" xfId="0"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68" fontId="24" fillId="10" borderId="10" xfId="0" quotePrefix="1" applyNumberFormat="1" applyFont="1" applyFill="1" applyBorder="1" applyAlignment="1" applyProtection="1">
      <alignment horizontal="left" wrapText="1"/>
    </xf>
    <xf numFmtId="168" fontId="24" fillId="10" borderId="20" xfId="0" applyNumberFormat="1" applyFont="1" applyFill="1" applyBorder="1" applyAlignment="1" applyProtection="1">
      <alignment horizontal="left" wrapText="1"/>
    </xf>
    <xf numFmtId="0" fontId="24" fillId="9" borderId="21" xfId="0" applyFont="1" applyFill="1" applyBorder="1" applyAlignment="1" applyProtection="1">
      <alignment horizontal="center"/>
    </xf>
    <xf numFmtId="0" fontId="24" fillId="9" borderId="22" xfId="0" applyFont="1" applyFill="1" applyBorder="1" applyAlignment="1" applyProtection="1">
      <alignment horizontal="center"/>
    </xf>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2" fillId="8" borderId="0" xfId="0" applyFont="1" applyFill="1" applyAlignment="1" applyProtection="1">
      <alignment horizontal="center"/>
    </xf>
    <xf numFmtId="0" fontId="43" fillId="10" borderId="0" xfId="0" applyFont="1" applyFill="1" applyAlignment="1" applyProtection="1">
      <alignment horizontal="center"/>
    </xf>
    <xf numFmtId="166" fontId="50" fillId="4" borderId="0" xfId="0" applyNumberFormat="1" applyFont="1" applyFill="1" applyBorder="1" applyAlignment="1" applyProtection="1">
      <alignment horizontal="left" vertical="center"/>
    </xf>
    <xf numFmtId="166" fontId="50" fillId="4" borderId="0" xfId="0" applyNumberFormat="1" applyFont="1" applyFill="1" applyBorder="1" applyAlignment="1" applyProtection="1">
      <alignment horizontal="center" vertical="center"/>
    </xf>
    <xf numFmtId="0" fontId="40" fillId="0" borderId="0" xfId="0" applyFont="1" applyFill="1" applyBorder="1" applyAlignment="1">
      <alignment horizontal="left" vertical="center" wrapText="1"/>
    </xf>
  </cellXfs>
  <cellStyles count="109">
    <cellStyle name="Comma 2" xfId="3"/>
    <cellStyle name="Comma 2 2" xfId="10"/>
    <cellStyle name="Comma 2 2 2" xfId="11"/>
    <cellStyle name="Comma 2 2 3" xfId="12"/>
    <cellStyle name="Comma 2 3" xfId="13"/>
    <cellStyle name="Comma 2 3 2" xfId="14"/>
    <cellStyle name="Comma 2 4" xfId="15"/>
    <cellStyle name="Comma 3" xfId="16"/>
    <cellStyle name="Comma 3 2" xfId="17"/>
    <cellStyle name="Comma 4" xfId="18"/>
    <cellStyle name="Comma 4 2" xfId="19"/>
    <cellStyle name="Comma 4 3" xfId="20"/>
    <cellStyle name="Comma 5" xfId="21"/>
    <cellStyle name="Comma 6" xfId="22"/>
    <cellStyle name="Currency 2" xfId="23"/>
    <cellStyle name="Currency 2 2" xfId="24"/>
    <cellStyle name="Currency 3" xfId="25"/>
    <cellStyle name="Currency 3 2" xfId="26"/>
    <cellStyle name="Euro" xfId="27"/>
    <cellStyle name="Hyperlink" xfId="2" builtinId="8"/>
    <cellStyle name="Hyperlink 2" xfId="28"/>
    <cellStyle name="Hyperlink 2 2" xfId="29"/>
    <cellStyle name="Hyperlink 3" xfId="30"/>
    <cellStyle name="Hyperlink 4" xfId="31"/>
    <cellStyle name="Norm੎੎" xfId="32"/>
    <cellStyle name="Normal" xfId="0" builtinId="0"/>
    <cellStyle name="Normal 10" xfId="33"/>
    <cellStyle name="Normal 10 2" xfId="34"/>
    <cellStyle name="Normal 10 3" xfId="35"/>
    <cellStyle name="Normal 11" xfId="36"/>
    <cellStyle name="Normal 12" xfId="37"/>
    <cellStyle name="Normal 2" xfId="4"/>
    <cellStyle name="Normal 2 2" xfId="38"/>
    <cellStyle name="Normal 2 3" xfId="39"/>
    <cellStyle name="Normal 3" xfId="5"/>
    <cellStyle name="Normal 4" xfId="6"/>
    <cellStyle name="Normal 4 2" xfId="40"/>
    <cellStyle name="Normal 5" xfId="41"/>
    <cellStyle name="Normal 5 2" xfId="42"/>
    <cellStyle name="Normal 5 3" xfId="43"/>
    <cellStyle name="Normal 6" xfId="44"/>
    <cellStyle name="Normal 7" xfId="7"/>
    <cellStyle name="Normal 7 2" xfId="45"/>
    <cellStyle name="Normal 7 3" xfId="46"/>
    <cellStyle name="Normal 8" xfId="47"/>
    <cellStyle name="Normal 8 2" xfId="48"/>
    <cellStyle name="Normal 8 3" xfId="49"/>
    <cellStyle name="Normal 9" xfId="50"/>
    <cellStyle name="Normal 9 2" xfId="51"/>
    <cellStyle name="Normal 9 3" xfId="52"/>
    <cellStyle name="Percent" xfId="1" builtinId="5"/>
    <cellStyle name="Percent 2" xfId="53"/>
    <cellStyle name="Percent 2 2" xfId="54"/>
    <cellStyle name="Percent 2 3" xfId="55"/>
    <cellStyle name="Percent 3" xfId="56"/>
    <cellStyle name="Percent 3 2" xfId="57"/>
    <cellStyle name="Percent 4" xfId="58"/>
    <cellStyle name="Percent 4 2" xfId="59"/>
    <cellStyle name="Percent 4 3" xfId="60"/>
    <cellStyle name="Percent 5" xfId="61"/>
    <cellStyle name="Percent 5 2" xfId="62"/>
    <cellStyle name="Percent 6" xfId="63"/>
    <cellStyle name="Percent 7" xfId="9"/>
    <cellStyle name="SAPBEXaggData" xfId="64"/>
    <cellStyle name="SAPBEXaggDataEmph" xfId="65"/>
    <cellStyle name="SAPBEXaggItem" xfId="66"/>
    <cellStyle name="SAPBEXaggItemX" xfId="67"/>
    <cellStyle name="SAPBEXchaText" xfId="68"/>
    <cellStyle name="SAPBEXexcBad7" xfId="69"/>
    <cellStyle name="SAPBEXexcBad8" xfId="70"/>
    <cellStyle name="SAPBEXexcBad9" xfId="71"/>
    <cellStyle name="SAPBEXexcCritical4" xfId="72"/>
    <cellStyle name="SAPBEXexcCritical5" xfId="73"/>
    <cellStyle name="SAPBEXexcCritical6" xfId="74"/>
    <cellStyle name="SAPBEXexcGood1" xfId="75"/>
    <cellStyle name="SAPBEXexcGood2" xfId="76"/>
    <cellStyle name="SAPBEXexcGood3" xfId="77"/>
    <cellStyle name="SAPBEXfilterDrill" xfId="78"/>
    <cellStyle name="SAPBEXfilterItem" xfId="79"/>
    <cellStyle name="SAPBEXfilterText" xfId="80"/>
    <cellStyle name="SAPBEXformats" xfId="81"/>
    <cellStyle name="SAPBEXheaderItem" xfId="82"/>
    <cellStyle name="SAPBEXheaderText" xfId="83"/>
    <cellStyle name="SAPBEXHLevel0" xfId="84"/>
    <cellStyle name="SAPBEXHLevel0 2" xfId="85"/>
    <cellStyle name="SAPBEXHLevel0X" xfId="86"/>
    <cellStyle name="SAPBEXHLevel0X 2" xfId="87"/>
    <cellStyle name="SAPBEXHLevel1" xfId="88"/>
    <cellStyle name="SAPBEXHLevel1X" xfId="89"/>
    <cellStyle name="SAPBEXHLevel1X 2" xfId="90"/>
    <cellStyle name="SAPBEXHLevel2" xfId="91"/>
    <cellStyle name="SAPBEXHLevel2 2" xfId="92"/>
    <cellStyle name="SAPBEXHLevel2X" xfId="93"/>
    <cellStyle name="SAPBEXHLevel2X 2" xfId="94"/>
    <cellStyle name="SAPBEXHLevel3" xfId="95"/>
    <cellStyle name="SAPBEXHLevel3 2" xfId="96"/>
    <cellStyle name="SAPBEXHLevel3X" xfId="97"/>
    <cellStyle name="SAPBEXHLevel3X 2" xfId="98"/>
    <cellStyle name="SAPBEXresData" xfId="99"/>
    <cellStyle name="SAPBEXresDataEmph" xfId="100"/>
    <cellStyle name="SAPBEXresItem" xfId="101"/>
    <cellStyle name="SAPBEXresItemX" xfId="102"/>
    <cellStyle name="SAPBEXstdData" xfId="103"/>
    <cellStyle name="SAPBEXstdDataEmph" xfId="104"/>
    <cellStyle name="SAPBEXstdItem" xfId="105"/>
    <cellStyle name="SAPBEXstdItemX" xfId="106"/>
    <cellStyle name="SAPBEXtitle" xfId="107"/>
    <cellStyle name="SAPBEXundefined" xfId="108"/>
    <cellStyle name="Standard 3" xfId="8"/>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7" name="TextBox 6"/>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omments" Target="../comments1.x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36"/>
  <sheetViews>
    <sheetView tabSelected="1" zoomScaleNormal="100" workbookViewId="0">
      <selection activeCell="J37" sqref="J37"/>
    </sheetView>
  </sheetViews>
  <sheetFormatPr defaultRowHeight="15" x14ac:dyDescent="0.25"/>
  <cols>
    <col min="1" max="1" width="9.140625" style="2"/>
    <col min="2" max="10" width="12.42578125" style="2" customWidth="1"/>
    <col min="11" max="11" width="9.140625" style="2"/>
    <col min="12" max="13" width="14.7109375" style="2" customWidth="1"/>
    <col min="14"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5" t="s">
        <v>1290</v>
      </c>
      <c r="F6" s="365"/>
      <c r="G6" s="365"/>
      <c r="H6" s="7"/>
      <c r="I6" s="7"/>
      <c r="J6" s="8"/>
    </row>
    <row r="7" spans="2:10" ht="26.25" x14ac:dyDescent="0.25">
      <c r="B7" s="6"/>
      <c r="C7" s="7"/>
      <c r="D7" s="7"/>
      <c r="E7" s="7"/>
      <c r="F7" s="11" t="s">
        <v>587</v>
      </c>
      <c r="G7" s="7"/>
      <c r="H7" s="7"/>
      <c r="I7" s="7"/>
      <c r="J7" s="8"/>
    </row>
    <row r="8" spans="2:10" ht="26.25" x14ac:dyDescent="0.25">
      <c r="B8" s="6"/>
      <c r="C8" s="7"/>
      <c r="D8" s="7"/>
      <c r="E8" s="7"/>
      <c r="F8" s="11" t="s">
        <v>1324</v>
      </c>
      <c r="G8" s="7"/>
      <c r="H8" s="7"/>
      <c r="I8" s="7"/>
      <c r="J8" s="8"/>
    </row>
    <row r="9" spans="2:10" ht="21" x14ac:dyDescent="0.25">
      <c r="B9" s="6"/>
      <c r="C9" s="7"/>
      <c r="D9" s="7"/>
      <c r="E9" s="7"/>
      <c r="F9" s="12" t="str">
        <f>"Reporting Date: "&amp;TEXT('A. HTT General'!C$17,"dd/mm/yyyy")</f>
        <v>Reporting Date: 30/06/2018</v>
      </c>
      <c r="G9" s="7"/>
      <c r="H9" s="7"/>
      <c r="I9" s="7"/>
      <c r="J9" s="8"/>
    </row>
    <row r="10" spans="2:10" ht="21" x14ac:dyDescent="0.25">
      <c r="B10" s="6"/>
      <c r="C10" s="7"/>
      <c r="D10" s="7"/>
      <c r="E10" s="7"/>
      <c r="F10" s="12" t="str">
        <f>"Cut-off Date: "&amp;TEXT('A. HTT General'!C$17,"dd/mm/yyyy")</f>
        <v>Cut-off Date: 30/06/2018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8" t="s">
        <v>15</v>
      </c>
      <c r="E24" s="369" t="s">
        <v>16</v>
      </c>
      <c r="F24" s="369"/>
      <c r="G24" s="369"/>
      <c r="H24" s="369"/>
      <c r="I24" s="7"/>
      <c r="J24" s="8"/>
    </row>
    <row r="25" spans="2:10" x14ac:dyDescent="0.25">
      <c r="B25" s="6"/>
      <c r="C25" s="7"/>
      <c r="D25" s="7"/>
      <c r="E25" s="15"/>
      <c r="F25" s="15"/>
      <c r="G25" s="15"/>
      <c r="H25" s="7"/>
      <c r="I25" s="7"/>
      <c r="J25" s="8"/>
    </row>
    <row r="26" spans="2:10" x14ac:dyDescent="0.25">
      <c r="B26" s="6"/>
      <c r="C26" s="7"/>
      <c r="D26" s="368" t="s">
        <v>17</v>
      </c>
      <c r="E26" s="369"/>
      <c r="F26" s="369"/>
      <c r="G26" s="369"/>
      <c r="H26" s="369"/>
      <c r="I26" s="7"/>
      <c r="J26" s="8"/>
    </row>
    <row r="27" spans="2:10" x14ac:dyDescent="0.25">
      <c r="B27" s="6"/>
      <c r="C27" s="7"/>
      <c r="D27" s="16"/>
      <c r="E27" s="16"/>
      <c r="F27" s="16"/>
      <c r="G27" s="16"/>
      <c r="H27" s="16"/>
      <c r="I27" s="7"/>
      <c r="J27" s="8"/>
    </row>
    <row r="28" spans="2:10" x14ac:dyDescent="0.25">
      <c r="B28" s="6"/>
      <c r="C28" s="7"/>
      <c r="D28" s="368" t="s">
        <v>18</v>
      </c>
      <c r="E28" s="369" t="s">
        <v>16</v>
      </c>
      <c r="F28" s="369"/>
      <c r="G28" s="369"/>
      <c r="H28" s="369"/>
      <c r="I28" s="7"/>
      <c r="J28" s="8"/>
    </row>
    <row r="29" spans="2:10" x14ac:dyDescent="0.25">
      <c r="B29" s="6"/>
      <c r="C29" s="7"/>
      <c r="D29" s="15"/>
      <c r="E29" s="15"/>
      <c r="F29" s="15"/>
      <c r="G29" s="15"/>
      <c r="H29" s="15"/>
      <c r="I29" s="7"/>
      <c r="J29" s="8"/>
    </row>
    <row r="30" spans="2:10" x14ac:dyDescent="0.25">
      <c r="B30" s="6"/>
      <c r="C30" s="7"/>
      <c r="D30" s="368" t="s">
        <v>19</v>
      </c>
      <c r="E30" s="369" t="s">
        <v>16</v>
      </c>
      <c r="F30" s="369"/>
      <c r="G30" s="369"/>
      <c r="H30" s="369"/>
      <c r="I30" s="7"/>
      <c r="J30" s="8"/>
    </row>
    <row r="31" spans="2:10" x14ac:dyDescent="0.25">
      <c r="B31" s="6"/>
      <c r="C31" s="7"/>
      <c r="D31" s="7"/>
      <c r="E31" s="7"/>
      <c r="F31" s="7"/>
      <c r="G31" s="7"/>
      <c r="H31" s="7"/>
      <c r="I31" s="7"/>
      <c r="J31" s="8"/>
    </row>
    <row r="32" spans="2:10" x14ac:dyDescent="0.25">
      <c r="B32" s="6"/>
      <c r="C32" s="7"/>
      <c r="D32" s="366" t="s">
        <v>1951</v>
      </c>
      <c r="E32" s="367"/>
      <c r="F32" s="367"/>
      <c r="G32" s="367"/>
      <c r="H32" s="367"/>
      <c r="I32" s="7"/>
      <c r="J32" s="8"/>
    </row>
    <row r="33" spans="2:10" x14ac:dyDescent="0.25">
      <c r="B33" s="6"/>
      <c r="C33" s="7"/>
      <c r="D33" s="7"/>
      <c r="E33" s="7"/>
      <c r="F33" s="14"/>
      <c r="G33" s="7"/>
      <c r="H33" s="7"/>
      <c r="I33" s="7"/>
      <c r="J33" s="8"/>
    </row>
    <row r="34" spans="2:10" x14ac:dyDescent="0.25">
      <c r="B34" s="6"/>
      <c r="C34" s="7"/>
      <c r="D34" s="366" t="s">
        <v>1289</v>
      </c>
      <c r="E34" s="367"/>
      <c r="F34" s="367"/>
      <c r="G34" s="367"/>
      <c r="H34" s="367"/>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23622047244094491" right="0.23622047244094491" top="0.23622047244094491" bottom="0.23622047244094491" header="0" footer="0"/>
  <pageSetup paperSize="9" scale="88" orientation="portrait" r:id="rId1"/>
  <headerFooter>
    <oddHeader>&amp;R&amp;G&amp;L&amp;"Calibri"&amp;12&amp;K0000FFClassification: Limited&amp;1#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1291</v>
      </c>
      <c r="B1" s="139"/>
      <c r="C1" s="23"/>
      <c r="D1" s="23"/>
      <c r="E1" s="23"/>
      <c r="F1" s="138" t="s">
        <v>1311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1634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587</v>
      </c>
      <c r="E14" s="31"/>
      <c r="F14" s="31"/>
      <c r="H14" s="23"/>
      <c r="L14" s="23"/>
      <c r="M14" s="23"/>
    </row>
    <row r="15" spans="1:13" x14ac:dyDescent="0.25">
      <c r="A15" s="25" t="s">
        <v>32</v>
      </c>
      <c r="B15" s="39" t="s">
        <v>33</v>
      </c>
      <c r="C15" s="25" t="s">
        <v>1324</v>
      </c>
      <c r="E15" s="31"/>
      <c r="F15" s="31"/>
      <c r="H15" s="23"/>
      <c r="L15" s="23"/>
      <c r="M15" s="23"/>
    </row>
    <row r="16" spans="1:13" ht="30" x14ac:dyDescent="0.25">
      <c r="A16" s="25" t="s">
        <v>34</v>
      </c>
      <c r="B16" s="39" t="s">
        <v>35</v>
      </c>
      <c r="C16" s="25" t="s">
        <v>1952</v>
      </c>
      <c r="E16" s="31"/>
      <c r="F16" s="31"/>
      <c r="H16" s="23"/>
      <c r="L16" s="23"/>
      <c r="M16" s="23"/>
    </row>
    <row r="17" spans="1:13" x14ac:dyDescent="0.25">
      <c r="A17" s="25" t="s">
        <v>36</v>
      </c>
      <c r="B17" s="39" t="s">
        <v>37</v>
      </c>
      <c r="C17" s="364">
        <v>43281</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25" t="s">
        <v>1419</v>
      </c>
      <c r="D27" s="42"/>
      <c r="E27" s="42"/>
      <c r="F27" s="42"/>
      <c r="H27" s="23"/>
      <c r="L27" s="23"/>
      <c r="M27" s="23"/>
    </row>
    <row r="28" spans="1:13" x14ac:dyDescent="0.25">
      <c r="A28" s="25" t="s">
        <v>50</v>
      </c>
      <c r="B28" s="41" t="s">
        <v>51</v>
      </c>
      <c r="C28" s="25" t="s">
        <v>1419</v>
      </c>
      <c r="D28" s="42"/>
      <c r="E28" s="42"/>
      <c r="F28" s="42"/>
      <c r="H28" s="23"/>
      <c r="L28" s="23"/>
      <c r="M28" s="23"/>
    </row>
    <row r="29" spans="1:13" x14ac:dyDescent="0.25">
      <c r="A29" s="25" t="s">
        <v>52</v>
      </c>
      <c r="B29" s="41" t="s">
        <v>53</v>
      </c>
      <c r="C29" s="25" t="s">
        <v>1953</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1140</v>
      </c>
      <c r="C38" s="337">
        <v>26878.362973550004</v>
      </c>
      <c r="F38" s="42"/>
      <c r="H38" s="23"/>
      <c r="L38" s="23"/>
      <c r="M38" s="23"/>
    </row>
    <row r="39" spans="1:13" x14ac:dyDescent="0.25">
      <c r="A39" s="25" t="s">
        <v>62</v>
      </c>
      <c r="B39" s="42" t="s">
        <v>63</v>
      </c>
      <c r="C39" s="337">
        <v>19264.333911040001</v>
      </c>
      <c r="F39" s="42"/>
      <c r="H39" s="23"/>
      <c r="L39" s="23"/>
      <c r="M39" s="23"/>
    </row>
    <row r="40" spans="1:13" outlineLevel="1" x14ac:dyDescent="0.25">
      <c r="A40" s="25" t="s">
        <v>64</v>
      </c>
      <c r="B40" s="48" t="s">
        <v>65</v>
      </c>
      <c r="F40" s="42"/>
      <c r="H40" s="23"/>
      <c r="L40" s="23"/>
      <c r="M40" s="23"/>
    </row>
    <row r="41" spans="1:13" outlineLevel="1" x14ac:dyDescent="0.25">
      <c r="A41" s="25" t="s">
        <v>66</v>
      </c>
      <c r="B41" s="48" t="s">
        <v>67</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1141</v>
      </c>
      <c r="D44" s="44" t="s">
        <v>71</v>
      </c>
      <c r="E44" s="46"/>
      <c r="F44" s="47" t="s">
        <v>72</v>
      </c>
      <c r="G44" s="47" t="s">
        <v>73</v>
      </c>
      <c r="H44" s="23"/>
      <c r="L44" s="23"/>
      <c r="M44" s="23"/>
    </row>
    <row r="45" spans="1:13" x14ac:dyDescent="0.25">
      <c r="A45" s="25" t="s">
        <v>8</v>
      </c>
      <c r="B45" s="42" t="s">
        <v>74</v>
      </c>
      <c r="C45" s="338">
        <v>0.08</v>
      </c>
      <c r="D45" s="360">
        <f>IF(OR(C38="[For completion]",C39="[For completion]"),"Please complete G.3.1.1 and G.3.1.2",(C38/C39-1))</f>
        <v>0.39523967439884111</v>
      </c>
      <c r="E45" s="61"/>
      <c r="F45" s="338">
        <v>7.5300000000000006E-2</v>
      </c>
      <c r="G45" s="25" t="s">
        <v>1954</v>
      </c>
      <c r="H45" s="23"/>
      <c r="L45" s="23"/>
      <c r="M45" s="23"/>
    </row>
    <row r="46" spans="1:13" outlineLevel="1" x14ac:dyDescent="0.25">
      <c r="A46" s="25" t="s">
        <v>75</v>
      </c>
      <c r="B46" s="25" t="s">
        <v>1977</v>
      </c>
      <c r="C46" s="61"/>
      <c r="D46" s="360">
        <f>'D. Insert Nat Trans Templ'!B84</f>
        <v>0.22834270834970793</v>
      </c>
      <c r="E46" s="61"/>
      <c r="F46" s="61"/>
      <c r="G46" s="61"/>
      <c r="H46" s="23"/>
      <c r="L46" s="23"/>
      <c r="M46" s="23"/>
    </row>
    <row r="47" spans="1:13" outlineLevel="1" x14ac:dyDescent="0.25">
      <c r="A47" s="25" t="s">
        <v>76</v>
      </c>
      <c r="B47" s="40"/>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61</v>
      </c>
      <c r="D52" s="44"/>
      <c r="E52" s="46"/>
      <c r="F52" s="47" t="s">
        <v>82</v>
      </c>
      <c r="G52" s="47"/>
      <c r="H52" s="23"/>
      <c r="L52" s="23"/>
      <c r="M52" s="23"/>
    </row>
    <row r="53" spans="1:13" x14ac:dyDescent="0.25">
      <c r="A53" s="25" t="s">
        <v>83</v>
      </c>
      <c r="B53" s="42" t="s">
        <v>84</v>
      </c>
      <c r="C53" s="339">
        <f>C38</f>
        <v>26878.362973550004</v>
      </c>
      <c r="E53" s="49"/>
      <c r="F53" s="50">
        <f>IF($C$58=0,"",IF(C53="[for completion]","",C53/$C$58))</f>
        <v>1</v>
      </c>
      <c r="G53" s="50"/>
      <c r="H53" s="23"/>
      <c r="L53" s="23"/>
      <c r="M53" s="23"/>
    </row>
    <row r="54" spans="1:13" x14ac:dyDescent="0.25">
      <c r="A54" s="25" t="s">
        <v>85</v>
      </c>
      <c r="B54" s="42" t="s">
        <v>86</v>
      </c>
      <c r="C54" s="25">
        <v>0</v>
      </c>
      <c r="E54" s="49"/>
      <c r="F54" s="50">
        <f>IF($C$58=0,"",IF(C54="[for completion]","",C54/$C$58))</f>
        <v>0</v>
      </c>
      <c r="G54" s="50"/>
      <c r="H54" s="23"/>
      <c r="L54" s="23"/>
      <c r="M54" s="23"/>
    </row>
    <row r="55" spans="1:13" x14ac:dyDescent="0.25">
      <c r="A55" s="25" t="s">
        <v>87</v>
      </c>
      <c r="B55" s="42" t="s">
        <v>88</v>
      </c>
      <c r="C55" s="25">
        <v>0</v>
      </c>
      <c r="E55" s="49"/>
      <c r="F55" s="114">
        <f t="shared" ref="F55:F56" si="0">IF($C$58=0,"",IF(C55="[for completion]","",C55/$C$58))</f>
        <v>0</v>
      </c>
      <c r="G55" s="50"/>
      <c r="H55" s="23"/>
      <c r="L55" s="23"/>
      <c r="M55" s="23"/>
    </row>
    <row r="56" spans="1:13" x14ac:dyDescent="0.25">
      <c r="A56" s="25" t="s">
        <v>89</v>
      </c>
      <c r="B56" s="42" t="s">
        <v>90</v>
      </c>
      <c r="C56" s="25">
        <v>0</v>
      </c>
      <c r="E56" s="49"/>
      <c r="F56" s="114">
        <f t="shared" si="0"/>
        <v>0</v>
      </c>
      <c r="G56" s="50"/>
      <c r="H56" s="23"/>
      <c r="L56" s="23"/>
      <c r="M56" s="23"/>
    </row>
    <row r="57" spans="1:13" x14ac:dyDescent="0.25">
      <c r="A57" s="25" t="s">
        <v>91</v>
      </c>
      <c r="B57" s="25" t="s">
        <v>92</v>
      </c>
      <c r="C57" s="25">
        <v>0</v>
      </c>
      <c r="E57" s="49"/>
      <c r="F57" s="50">
        <f>IF($C$58=0,"",IF(C57="[for completion]","",C57/$C$58))</f>
        <v>0</v>
      </c>
      <c r="G57" s="50"/>
      <c r="H57" s="23"/>
      <c r="L57" s="23"/>
      <c r="M57" s="23"/>
    </row>
    <row r="58" spans="1:13" x14ac:dyDescent="0.25">
      <c r="A58" s="25" t="s">
        <v>93</v>
      </c>
      <c r="B58" s="51" t="s">
        <v>94</v>
      </c>
      <c r="C58" s="346">
        <f>SUM(C53:C57)</f>
        <v>26878.362973550004</v>
      </c>
      <c r="D58" s="49"/>
      <c r="E58" s="49"/>
      <c r="F58" s="52">
        <f>SUM(F53:F57)</f>
        <v>1</v>
      </c>
      <c r="G58" s="50"/>
      <c r="H58" s="23"/>
      <c r="L58" s="23"/>
      <c r="M58" s="23"/>
    </row>
    <row r="59" spans="1:13" outlineLevel="1" x14ac:dyDescent="0.25">
      <c r="A59" s="25" t="s">
        <v>95</v>
      </c>
      <c r="B59" s="53" t="s">
        <v>96</v>
      </c>
      <c r="E59" s="49"/>
      <c r="F59" s="50">
        <f t="shared" ref="F59:F64" si="1">IF($C$58=0,"",IF(C59="[for completion]","",C59/$C$58))</f>
        <v>0</v>
      </c>
      <c r="G59" s="50"/>
      <c r="H59" s="23"/>
      <c r="L59" s="23"/>
      <c r="M59" s="23"/>
    </row>
    <row r="60" spans="1:13" outlineLevel="1" x14ac:dyDescent="0.25">
      <c r="A60" s="25" t="s">
        <v>97</v>
      </c>
      <c r="B60" s="53" t="s">
        <v>96</v>
      </c>
      <c r="E60" s="49"/>
      <c r="F60" s="50">
        <f t="shared" si="1"/>
        <v>0</v>
      </c>
      <c r="G60" s="50"/>
      <c r="H60" s="23"/>
      <c r="L60" s="23"/>
      <c r="M60" s="23"/>
    </row>
    <row r="61" spans="1:13" outlineLevel="1" x14ac:dyDescent="0.25">
      <c r="A61" s="25" t="s">
        <v>98</v>
      </c>
      <c r="B61" s="53" t="s">
        <v>96</v>
      </c>
      <c r="E61" s="49"/>
      <c r="F61" s="50">
        <f t="shared" si="1"/>
        <v>0</v>
      </c>
      <c r="G61" s="50"/>
      <c r="H61" s="23"/>
      <c r="L61" s="23"/>
      <c r="M61" s="23"/>
    </row>
    <row r="62" spans="1:13" outlineLevel="1" x14ac:dyDescent="0.25">
      <c r="A62" s="25" t="s">
        <v>99</v>
      </c>
      <c r="B62" s="53" t="s">
        <v>96</v>
      </c>
      <c r="E62" s="49"/>
      <c r="F62" s="50">
        <f t="shared" si="1"/>
        <v>0</v>
      </c>
      <c r="G62" s="50"/>
      <c r="H62" s="23"/>
      <c r="L62" s="23"/>
      <c r="M62" s="23"/>
    </row>
    <row r="63" spans="1:13" outlineLevel="1" x14ac:dyDescent="0.25">
      <c r="A63" s="25" t="s">
        <v>100</v>
      </c>
      <c r="B63" s="53" t="s">
        <v>96</v>
      </c>
      <c r="E63" s="49"/>
      <c r="F63" s="50">
        <f t="shared" si="1"/>
        <v>0</v>
      </c>
      <c r="G63" s="50"/>
      <c r="H63" s="23"/>
      <c r="L63" s="23"/>
      <c r="M63" s="23"/>
    </row>
    <row r="64" spans="1:13" outlineLevel="1" x14ac:dyDescent="0.25">
      <c r="A64" s="25" t="s">
        <v>101</v>
      </c>
      <c r="B64" s="53" t="s">
        <v>96</v>
      </c>
      <c r="C64" s="54"/>
      <c r="D64" s="54"/>
      <c r="E64" s="54"/>
      <c r="F64" s="50">
        <f t="shared" si="1"/>
        <v>0</v>
      </c>
      <c r="G64" s="52"/>
      <c r="H64" s="23"/>
      <c r="L64" s="23"/>
      <c r="M64" s="23"/>
    </row>
    <row r="65" spans="1:13" ht="15" customHeight="1" x14ac:dyDescent="0.25">
      <c r="A65" s="44"/>
      <c r="B65" s="45" t="s">
        <v>102</v>
      </c>
      <c r="C65" s="92" t="s">
        <v>1152</v>
      </c>
      <c r="D65" s="92" t="s">
        <v>1153</v>
      </c>
      <c r="E65" s="46"/>
      <c r="F65" s="47" t="s">
        <v>103</v>
      </c>
      <c r="G65" s="55" t="s">
        <v>104</v>
      </c>
      <c r="H65" s="23"/>
      <c r="L65" s="23"/>
      <c r="M65" s="23"/>
    </row>
    <row r="66" spans="1:13" x14ac:dyDescent="0.25">
      <c r="A66" s="25" t="s">
        <v>105</v>
      </c>
      <c r="B66" s="42" t="s">
        <v>1222</v>
      </c>
      <c r="C66" s="339">
        <v>14.347914648218996</v>
      </c>
      <c r="D66" s="25" t="s">
        <v>967</v>
      </c>
      <c r="E66" s="39"/>
      <c r="F66" s="56"/>
      <c r="G66" s="57"/>
      <c r="H66" s="23"/>
      <c r="L66" s="23"/>
      <c r="M66" s="23"/>
    </row>
    <row r="67" spans="1:13" x14ac:dyDescent="0.25">
      <c r="B67" s="42"/>
      <c r="C67" s="339"/>
      <c r="E67" s="39"/>
      <c r="F67" s="56"/>
      <c r="G67" s="57"/>
      <c r="H67" s="23"/>
      <c r="L67" s="23"/>
      <c r="M67" s="23"/>
    </row>
    <row r="68" spans="1:13" x14ac:dyDescent="0.25">
      <c r="B68" s="42" t="s">
        <v>1146</v>
      </c>
      <c r="C68" s="340"/>
      <c r="D68" s="39"/>
      <c r="E68" s="39"/>
      <c r="F68" s="57"/>
      <c r="G68" s="57"/>
      <c r="H68" s="23"/>
      <c r="L68" s="23"/>
      <c r="M68" s="23"/>
    </row>
    <row r="69" spans="1:13" x14ac:dyDescent="0.25">
      <c r="B69" s="42" t="s">
        <v>107</v>
      </c>
      <c r="C69" s="339"/>
      <c r="E69" s="39"/>
      <c r="F69" s="57"/>
      <c r="G69" s="57"/>
      <c r="H69" s="23"/>
      <c r="L69" s="23"/>
      <c r="M69" s="23"/>
    </row>
    <row r="70" spans="1:13" x14ac:dyDescent="0.25">
      <c r="A70" s="25" t="s">
        <v>108</v>
      </c>
      <c r="B70" s="132" t="s">
        <v>1312</v>
      </c>
      <c r="C70" s="339">
        <v>402.53635110000005</v>
      </c>
      <c r="D70" s="25" t="s">
        <v>967</v>
      </c>
      <c r="E70" s="21"/>
      <c r="F70" s="50">
        <f t="shared" ref="F70:F76" si="2">IF($C$77=0,"",IF(C70="[for completion]","",C70/$C$77))</f>
        <v>1.4976222751963022E-2</v>
      </c>
      <c r="G70" s="50" t="str">
        <f>IF($D$77=0,"",IF(D70="[Mark as ND1 if not relevant]","",D70/$D$77))</f>
        <v/>
      </c>
      <c r="H70" s="23"/>
      <c r="L70" s="23"/>
      <c r="M70" s="23"/>
    </row>
    <row r="71" spans="1:13" x14ac:dyDescent="0.25">
      <c r="A71" s="25" t="s">
        <v>109</v>
      </c>
      <c r="B71" s="133" t="s">
        <v>1313</v>
      </c>
      <c r="C71" s="339">
        <v>315.69142833000001</v>
      </c>
      <c r="D71" s="25" t="s">
        <v>967</v>
      </c>
      <c r="E71" s="21"/>
      <c r="F71" s="50">
        <f t="shared" si="2"/>
        <v>1.1745188077140718E-2</v>
      </c>
      <c r="G71" s="50" t="str">
        <f t="shared" ref="G71:G76" si="3">IF($D$77=0,"",IF(D71="[Mark as ND1 if not relevant]","",D71/$D$77))</f>
        <v/>
      </c>
      <c r="H71" s="23"/>
      <c r="L71" s="23"/>
      <c r="M71" s="23"/>
    </row>
    <row r="72" spans="1:13" x14ac:dyDescent="0.25">
      <c r="A72" s="25" t="s">
        <v>110</v>
      </c>
      <c r="B72" s="132" t="s">
        <v>1314</v>
      </c>
      <c r="C72" s="339">
        <v>402.57917160000005</v>
      </c>
      <c r="D72" s="25" t="s">
        <v>967</v>
      </c>
      <c r="E72" s="21"/>
      <c r="F72" s="50">
        <f t="shared" si="2"/>
        <v>1.4977815873539741E-2</v>
      </c>
      <c r="G72" s="50" t="str">
        <f t="shared" si="3"/>
        <v/>
      </c>
      <c r="H72" s="23"/>
      <c r="L72" s="23"/>
      <c r="M72" s="23"/>
    </row>
    <row r="73" spans="1:13" x14ac:dyDescent="0.25">
      <c r="A73" s="25" t="s">
        <v>111</v>
      </c>
      <c r="B73" s="132" t="s">
        <v>1315</v>
      </c>
      <c r="C73" s="339">
        <v>537.40748064000002</v>
      </c>
      <c r="D73" s="25" t="s">
        <v>967</v>
      </c>
      <c r="E73" s="21"/>
      <c r="F73" s="50">
        <f t="shared" si="2"/>
        <v>1.9994055485032431E-2</v>
      </c>
      <c r="G73" s="50" t="str">
        <f t="shared" si="3"/>
        <v/>
      </c>
      <c r="H73" s="23"/>
      <c r="L73" s="23"/>
      <c r="M73" s="23"/>
    </row>
    <row r="74" spans="1:13" x14ac:dyDescent="0.25">
      <c r="A74" s="25" t="s">
        <v>112</v>
      </c>
      <c r="B74" s="132" t="s">
        <v>1316</v>
      </c>
      <c r="C74" s="339">
        <v>749.06631873000003</v>
      </c>
      <c r="D74" s="25" t="s">
        <v>967</v>
      </c>
      <c r="E74" s="21"/>
      <c r="F74" s="50">
        <f t="shared" si="2"/>
        <v>2.7868747790448709E-2</v>
      </c>
      <c r="G74" s="50" t="str">
        <f t="shared" si="3"/>
        <v/>
      </c>
      <c r="H74" s="23"/>
      <c r="L74" s="23"/>
      <c r="M74" s="23"/>
    </row>
    <row r="75" spans="1:13" x14ac:dyDescent="0.25">
      <c r="A75" s="25" t="s">
        <v>113</v>
      </c>
      <c r="B75" s="132" t="s">
        <v>1317</v>
      </c>
      <c r="C75" s="339">
        <v>5502.0455998400002</v>
      </c>
      <c r="D75" s="25" t="s">
        <v>967</v>
      </c>
      <c r="E75" s="21"/>
      <c r="F75" s="50">
        <f t="shared" si="2"/>
        <v>0.20470166301624687</v>
      </c>
      <c r="G75" s="50" t="str">
        <f t="shared" si="3"/>
        <v/>
      </c>
      <c r="H75" s="23"/>
      <c r="L75" s="23"/>
      <c r="M75" s="23"/>
    </row>
    <row r="76" spans="1:13" x14ac:dyDescent="0.25">
      <c r="A76" s="25" t="s">
        <v>114</v>
      </c>
      <c r="B76" s="132" t="s">
        <v>1318</v>
      </c>
      <c r="C76" s="339">
        <v>18969.036623310003</v>
      </c>
      <c r="D76" s="25" t="s">
        <v>967</v>
      </c>
      <c r="E76" s="21"/>
      <c r="F76" s="50">
        <f t="shared" si="2"/>
        <v>0.7057363070056285</v>
      </c>
      <c r="G76" s="50" t="str">
        <f t="shared" si="3"/>
        <v/>
      </c>
      <c r="H76" s="23"/>
      <c r="L76" s="23"/>
      <c r="M76" s="23"/>
    </row>
    <row r="77" spans="1:13" x14ac:dyDescent="0.25">
      <c r="A77" s="25" t="s">
        <v>115</v>
      </c>
      <c r="B77" s="58" t="s">
        <v>94</v>
      </c>
      <c r="C77" s="346">
        <f>SUM(C70:C76)</f>
        <v>26878.362973550004</v>
      </c>
      <c r="D77" s="49">
        <f>SUM(D70:D76)</f>
        <v>0</v>
      </c>
      <c r="E77" s="42"/>
      <c r="F77" s="52">
        <f>SUM(F70:F76)</f>
        <v>1</v>
      </c>
      <c r="G77" s="52">
        <f>SUM(G70:G76)</f>
        <v>0</v>
      </c>
      <c r="H77" s="23"/>
      <c r="L77" s="23"/>
      <c r="M77" s="23"/>
    </row>
    <row r="78" spans="1:13" outlineLevel="1" x14ac:dyDescent="0.25">
      <c r="A78" s="25" t="s">
        <v>116</v>
      </c>
      <c r="B78" s="59" t="s">
        <v>117</v>
      </c>
      <c r="C78" s="49"/>
      <c r="D78" s="49"/>
      <c r="E78" s="42"/>
      <c r="F78" s="50">
        <f>IF($C$77=0,"",IF(C78="[for completion]","",C78/$C$77))</f>
        <v>0</v>
      </c>
      <c r="G78" s="50" t="str">
        <f t="shared" ref="G78:G87" si="4">IF($D$77=0,"",IF(D78="[for completion]","",D78/$D$77))</f>
        <v/>
      </c>
      <c r="H78" s="23"/>
      <c r="L78" s="23"/>
      <c r="M78" s="23"/>
    </row>
    <row r="79" spans="1:13" outlineLevel="1" x14ac:dyDescent="0.25">
      <c r="A79" s="25" t="s">
        <v>118</v>
      </c>
      <c r="B79" s="59" t="s">
        <v>119</v>
      </c>
      <c r="C79" s="49"/>
      <c r="D79" s="49"/>
      <c r="E79" s="42"/>
      <c r="F79" s="50">
        <f t="shared" ref="F79:F87" si="5">IF($C$77=0,"",IF(C79="[for completion]","",C79/$C$77))</f>
        <v>0</v>
      </c>
      <c r="G79" s="50" t="str">
        <f t="shared" si="4"/>
        <v/>
      </c>
      <c r="H79" s="23"/>
      <c r="L79" s="23"/>
      <c r="M79" s="23"/>
    </row>
    <row r="80" spans="1:13" outlineLevel="1" x14ac:dyDescent="0.25">
      <c r="A80" s="25" t="s">
        <v>120</v>
      </c>
      <c r="B80" s="59" t="s">
        <v>121</v>
      </c>
      <c r="C80" s="49"/>
      <c r="D80" s="49"/>
      <c r="E80" s="42"/>
      <c r="F80" s="50">
        <f t="shared" si="5"/>
        <v>0</v>
      </c>
      <c r="G80" s="50" t="str">
        <f t="shared" si="4"/>
        <v/>
      </c>
      <c r="H80" s="23"/>
      <c r="L80" s="23"/>
      <c r="M80" s="23"/>
    </row>
    <row r="81" spans="1:13" outlineLevel="1" x14ac:dyDescent="0.25">
      <c r="A81" s="25" t="s">
        <v>122</v>
      </c>
      <c r="B81" s="59" t="s">
        <v>123</v>
      </c>
      <c r="C81" s="49"/>
      <c r="D81" s="49"/>
      <c r="E81" s="42"/>
      <c r="F81" s="50">
        <f t="shared" si="5"/>
        <v>0</v>
      </c>
      <c r="G81" s="50" t="str">
        <f t="shared" si="4"/>
        <v/>
      </c>
      <c r="H81" s="23"/>
      <c r="L81" s="23"/>
      <c r="M81" s="23"/>
    </row>
    <row r="82" spans="1:13" outlineLevel="1" x14ac:dyDescent="0.25">
      <c r="A82" s="25" t="s">
        <v>124</v>
      </c>
      <c r="B82" s="59" t="s">
        <v>125</v>
      </c>
      <c r="C82" s="49"/>
      <c r="D82" s="49"/>
      <c r="E82" s="42"/>
      <c r="F82" s="50">
        <f t="shared" si="5"/>
        <v>0</v>
      </c>
      <c r="G82" s="50" t="str">
        <f t="shared" si="4"/>
        <v/>
      </c>
      <c r="H82" s="23"/>
      <c r="L82" s="23"/>
      <c r="M82" s="23"/>
    </row>
    <row r="83" spans="1:13" outlineLevel="1" x14ac:dyDescent="0.25">
      <c r="A83" s="25" t="s">
        <v>126</v>
      </c>
      <c r="B83" s="59"/>
      <c r="C83" s="49"/>
      <c r="D83" s="49"/>
      <c r="E83" s="42"/>
      <c r="F83" s="50"/>
      <c r="G83" s="50"/>
      <c r="H83" s="23"/>
      <c r="L83" s="23"/>
      <c r="M83" s="23"/>
    </row>
    <row r="84" spans="1:13" outlineLevel="1" x14ac:dyDescent="0.25">
      <c r="A84" s="25" t="s">
        <v>127</v>
      </c>
      <c r="B84" s="59"/>
      <c r="C84" s="49"/>
      <c r="D84" s="49"/>
      <c r="E84" s="42"/>
      <c r="F84" s="50"/>
      <c r="G84" s="50"/>
      <c r="H84" s="23"/>
      <c r="L84" s="23"/>
      <c r="M84" s="23"/>
    </row>
    <row r="85" spans="1:13" outlineLevel="1" x14ac:dyDescent="0.25">
      <c r="A85" s="25" t="s">
        <v>128</v>
      </c>
      <c r="B85" s="59"/>
      <c r="C85" s="49"/>
      <c r="D85" s="49"/>
      <c r="E85" s="42"/>
      <c r="F85" s="50"/>
      <c r="G85" s="50"/>
      <c r="H85" s="23"/>
      <c r="L85" s="23"/>
      <c r="M85" s="23"/>
    </row>
    <row r="86" spans="1:13" outlineLevel="1" x14ac:dyDescent="0.25">
      <c r="A86" s="25" t="s">
        <v>129</v>
      </c>
      <c r="B86" s="58"/>
      <c r="C86" s="49"/>
      <c r="D86" s="49"/>
      <c r="E86" s="42"/>
      <c r="F86" s="50">
        <f t="shared" si="5"/>
        <v>0</v>
      </c>
      <c r="G86" s="50" t="str">
        <f t="shared" si="4"/>
        <v/>
      </c>
      <c r="H86" s="23"/>
      <c r="L86" s="23"/>
      <c r="M86" s="23"/>
    </row>
    <row r="87" spans="1:13" outlineLevel="1" x14ac:dyDescent="0.25">
      <c r="A87" s="25" t="s">
        <v>130</v>
      </c>
      <c r="B87" s="59"/>
      <c r="C87" s="49"/>
      <c r="D87" s="49"/>
      <c r="E87" s="42"/>
      <c r="F87" s="50">
        <f t="shared" si="5"/>
        <v>0</v>
      </c>
      <c r="G87" s="50" t="str">
        <f t="shared" si="4"/>
        <v/>
      </c>
      <c r="H87" s="23"/>
      <c r="L87" s="23"/>
      <c r="M87" s="23"/>
    </row>
    <row r="88" spans="1:13" ht="15" customHeight="1" x14ac:dyDescent="0.25">
      <c r="A88" s="44"/>
      <c r="B88" s="45" t="s">
        <v>131</v>
      </c>
      <c r="C88" s="92" t="s">
        <v>1154</v>
      </c>
      <c r="D88" s="92" t="s">
        <v>1155</v>
      </c>
      <c r="E88" s="46"/>
      <c r="F88" s="47" t="s">
        <v>132</v>
      </c>
      <c r="G88" s="44" t="s">
        <v>133</v>
      </c>
      <c r="H88" s="23"/>
      <c r="L88" s="23"/>
      <c r="M88" s="23"/>
    </row>
    <row r="89" spans="1:13" x14ac:dyDescent="0.25">
      <c r="A89" s="25" t="s">
        <v>134</v>
      </c>
      <c r="B89" s="42" t="s">
        <v>106</v>
      </c>
      <c r="C89" s="337">
        <v>4.5299306662279601</v>
      </c>
      <c r="D89" s="339">
        <f>C89+1</f>
        <v>5.5299306662279601</v>
      </c>
      <c r="E89" s="39"/>
      <c r="F89" s="56"/>
      <c r="G89" s="57"/>
      <c r="H89" s="23"/>
      <c r="L89" s="23"/>
      <c r="M89" s="23"/>
    </row>
    <row r="90" spans="1:13" x14ac:dyDescent="0.25">
      <c r="B90" s="42"/>
      <c r="E90" s="39"/>
      <c r="F90" s="56"/>
      <c r="G90" s="57"/>
      <c r="H90" s="23"/>
      <c r="L90" s="23"/>
      <c r="M90" s="23"/>
    </row>
    <row r="91" spans="1:13" x14ac:dyDescent="0.25">
      <c r="B91" s="42" t="s">
        <v>1147</v>
      </c>
      <c r="C91" s="39"/>
      <c r="D91" s="39"/>
      <c r="E91" s="39"/>
      <c r="F91" s="57"/>
      <c r="G91" s="57"/>
      <c r="H91" s="23"/>
      <c r="L91" s="23"/>
      <c r="M91" s="23"/>
    </row>
    <row r="92" spans="1:13" x14ac:dyDescent="0.25">
      <c r="A92" s="25" t="s">
        <v>135</v>
      </c>
      <c r="B92" s="42" t="s">
        <v>107</v>
      </c>
      <c r="E92" s="39"/>
      <c r="F92" s="57"/>
      <c r="G92" s="57"/>
      <c r="H92" s="23"/>
      <c r="L92" s="23"/>
      <c r="M92" s="23"/>
    </row>
    <row r="93" spans="1:13" x14ac:dyDescent="0.25">
      <c r="A93" s="25" t="s">
        <v>136</v>
      </c>
      <c r="B93" s="133" t="s">
        <v>1312</v>
      </c>
      <c r="C93" s="347">
        <v>893.39913899999999</v>
      </c>
      <c r="D93" s="347">
        <v>0</v>
      </c>
      <c r="E93" s="21"/>
      <c r="F93" s="50">
        <f>IF($C$100=0,"",IF(C93="[for completion]","",IF(C93="","",C93/$C$100)))</f>
        <v>4.6375812583273945E-2</v>
      </c>
      <c r="G93" s="50">
        <f>IF($D$100=0,"",IF(D93="[Mark as ND1 if not relevant]","",IF(D93="","",D93/$D$100)))</f>
        <v>0</v>
      </c>
      <c r="H93" s="23"/>
      <c r="L93" s="23"/>
      <c r="M93" s="23"/>
    </row>
    <row r="94" spans="1:13" x14ac:dyDescent="0.25">
      <c r="A94" s="25" t="s">
        <v>137</v>
      </c>
      <c r="B94" s="133" t="s">
        <v>1313</v>
      </c>
      <c r="C94" s="347">
        <v>1955</v>
      </c>
      <c r="D94" s="347">
        <v>893.39913899999999</v>
      </c>
      <c r="E94" s="21"/>
      <c r="F94" s="50">
        <f t="shared" ref="F94:F99" si="6">IF($C$100=0,"",IF(C94="[for completion]","",IF(C94="","",C94/$C$100)))</f>
        <v>0.1014828755059955</v>
      </c>
      <c r="G94" s="50">
        <f t="shared" ref="G94:G99" si="7">IF($D$100=0,"",IF(D94="[Mark as ND1 if not relevant]","",IF(D94="","",D94/$D$100)))</f>
        <v>4.6375812583273952E-2</v>
      </c>
      <c r="H94" s="23"/>
      <c r="L94" s="23"/>
      <c r="M94" s="23"/>
    </row>
    <row r="95" spans="1:13" x14ac:dyDescent="0.25">
      <c r="A95" s="25" t="s">
        <v>138</v>
      </c>
      <c r="B95" s="133" t="s">
        <v>1314</v>
      </c>
      <c r="C95" s="347">
        <v>6096.1930097900013</v>
      </c>
      <c r="D95" s="347">
        <v>1955</v>
      </c>
      <c r="E95" s="21"/>
      <c r="F95" s="50">
        <f t="shared" si="6"/>
        <v>0.31644971676370265</v>
      </c>
      <c r="G95" s="50">
        <f t="shared" si="7"/>
        <v>0.10148287550599551</v>
      </c>
      <c r="H95" s="23"/>
      <c r="L95" s="23"/>
      <c r="M95" s="23"/>
    </row>
    <row r="96" spans="1:13" x14ac:dyDescent="0.25">
      <c r="A96" s="25" t="s">
        <v>139</v>
      </c>
      <c r="B96" s="133" t="s">
        <v>1315</v>
      </c>
      <c r="C96" s="347">
        <v>500</v>
      </c>
      <c r="D96" s="347">
        <v>6096.1930097900013</v>
      </c>
      <c r="E96" s="21"/>
      <c r="F96" s="50">
        <f t="shared" si="6"/>
        <v>2.5954699617901658E-2</v>
      </c>
      <c r="G96" s="50">
        <f t="shared" si="7"/>
        <v>0.3164497167637027</v>
      </c>
      <c r="H96" s="23"/>
      <c r="L96" s="23"/>
      <c r="M96" s="23"/>
    </row>
    <row r="97" spans="1:14" x14ac:dyDescent="0.25">
      <c r="A97" s="25" t="s">
        <v>140</v>
      </c>
      <c r="B97" s="133" t="s">
        <v>1316</v>
      </c>
      <c r="C97" s="347">
        <v>4226.7804999999998</v>
      </c>
      <c r="D97" s="347">
        <v>500</v>
      </c>
      <c r="E97" s="21"/>
      <c r="F97" s="50">
        <f t="shared" si="6"/>
        <v>0.21940963645660835</v>
      </c>
      <c r="G97" s="50">
        <f t="shared" si="7"/>
        <v>2.5954699617901665E-2</v>
      </c>
      <c r="H97" s="23"/>
      <c r="L97" s="23"/>
      <c r="M97" s="23"/>
    </row>
    <row r="98" spans="1:14" x14ac:dyDescent="0.25">
      <c r="A98" s="25" t="s">
        <v>141</v>
      </c>
      <c r="B98" s="133" t="s">
        <v>1317</v>
      </c>
      <c r="C98" s="347">
        <v>4059.1087622499999</v>
      </c>
      <c r="D98" s="347">
        <v>8251.0132622500005</v>
      </c>
      <c r="E98" s="21"/>
      <c r="F98" s="50">
        <f t="shared" si="6"/>
        <v>0.21070589728118269</v>
      </c>
      <c r="G98" s="50">
        <f t="shared" si="7"/>
        <v>0.42830514153004329</v>
      </c>
      <c r="H98" s="23"/>
      <c r="L98" s="23"/>
      <c r="M98" s="23"/>
    </row>
    <row r="99" spans="1:14" x14ac:dyDescent="0.25">
      <c r="A99" s="25" t="s">
        <v>142</v>
      </c>
      <c r="B99" s="133" t="s">
        <v>1318</v>
      </c>
      <c r="C99" s="347">
        <v>1533.8525</v>
      </c>
      <c r="D99" s="347">
        <v>1568.7284999999999</v>
      </c>
      <c r="E99" s="21"/>
      <c r="F99" s="50">
        <f t="shared" si="6"/>
        <v>7.9621361791335013E-2</v>
      </c>
      <c r="G99" s="50">
        <f t="shared" si="7"/>
        <v>8.1431753999082895E-2</v>
      </c>
      <c r="H99" s="23"/>
      <c r="L99" s="23"/>
      <c r="M99" s="23"/>
    </row>
    <row r="100" spans="1:14" x14ac:dyDescent="0.25">
      <c r="A100" s="25" t="s">
        <v>143</v>
      </c>
      <c r="B100" s="58" t="s">
        <v>94</v>
      </c>
      <c r="C100" s="346">
        <f>SUM(C93:C99)</f>
        <v>19264.333911040005</v>
      </c>
      <c r="D100" s="346">
        <f>SUM(D93:D99)</f>
        <v>19264.333911040001</v>
      </c>
      <c r="E100" s="42"/>
      <c r="F100" s="52">
        <f>SUM(F93:F99)</f>
        <v>0.99999999999999989</v>
      </c>
      <c r="G100" s="52">
        <f>SUM(G93:G99)</f>
        <v>1</v>
      </c>
      <c r="H100" s="23"/>
      <c r="L100" s="23"/>
      <c r="M100" s="23"/>
    </row>
    <row r="101" spans="1:14" outlineLevel="1" x14ac:dyDescent="0.25">
      <c r="A101" s="25" t="s">
        <v>144</v>
      </c>
      <c r="B101" s="59" t="s">
        <v>117</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145</v>
      </c>
      <c r="B102" s="59" t="s">
        <v>119</v>
      </c>
      <c r="C102" s="49"/>
      <c r="D102" s="49"/>
      <c r="E102" s="42"/>
      <c r="F102" s="50">
        <f t="shared" si="8"/>
        <v>0</v>
      </c>
      <c r="G102" s="50">
        <f t="shared" si="9"/>
        <v>0</v>
      </c>
      <c r="H102" s="23"/>
      <c r="L102" s="23"/>
      <c r="M102" s="23"/>
    </row>
    <row r="103" spans="1:14" outlineLevel="1" x14ac:dyDescent="0.25">
      <c r="A103" s="25" t="s">
        <v>146</v>
      </c>
      <c r="B103" s="59" t="s">
        <v>121</v>
      </c>
      <c r="C103" s="49"/>
      <c r="D103" s="49"/>
      <c r="E103" s="42"/>
      <c r="F103" s="50">
        <f t="shared" si="8"/>
        <v>0</v>
      </c>
      <c r="G103" s="50">
        <f t="shared" si="9"/>
        <v>0</v>
      </c>
      <c r="H103" s="23"/>
      <c r="L103" s="23"/>
      <c r="M103" s="23"/>
    </row>
    <row r="104" spans="1:14" outlineLevel="1" x14ac:dyDescent="0.25">
      <c r="A104" s="25" t="s">
        <v>147</v>
      </c>
      <c r="B104" s="59" t="s">
        <v>123</v>
      </c>
      <c r="C104" s="49"/>
      <c r="D104" s="49"/>
      <c r="E104" s="42"/>
      <c r="F104" s="50">
        <f t="shared" si="8"/>
        <v>0</v>
      </c>
      <c r="G104" s="50">
        <f t="shared" si="9"/>
        <v>0</v>
      </c>
      <c r="H104" s="23"/>
      <c r="L104" s="23"/>
      <c r="M104" s="23"/>
    </row>
    <row r="105" spans="1:14" outlineLevel="1" x14ac:dyDescent="0.25">
      <c r="A105" s="25" t="s">
        <v>148</v>
      </c>
      <c r="B105" s="59" t="s">
        <v>125</v>
      </c>
      <c r="C105" s="49"/>
      <c r="D105" s="49"/>
      <c r="E105" s="42"/>
      <c r="F105" s="50">
        <f t="shared" si="8"/>
        <v>0</v>
      </c>
      <c r="G105" s="50">
        <f t="shared" si="9"/>
        <v>0</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45" t="s">
        <v>154</v>
      </c>
      <c r="C111" s="47" t="s">
        <v>155</v>
      </c>
      <c r="D111" s="47" t="s">
        <v>156</v>
      </c>
      <c r="E111" s="46"/>
      <c r="F111" s="47" t="s">
        <v>157</v>
      </c>
      <c r="G111" s="47" t="s">
        <v>158</v>
      </c>
      <c r="H111" s="23"/>
      <c r="L111" s="23"/>
      <c r="M111" s="23"/>
    </row>
    <row r="112" spans="1:14" s="60" customFormat="1" x14ac:dyDescent="0.25">
      <c r="A112" s="25" t="s">
        <v>159</v>
      </c>
      <c r="B112" s="42" t="s">
        <v>160</v>
      </c>
      <c r="C112" s="25">
        <v>0</v>
      </c>
      <c r="D112" s="25">
        <v>0</v>
      </c>
      <c r="E112" s="50"/>
      <c r="F112" s="50">
        <f>IF($C$127=0,"",IF(C112="[for completion]","",IF(C112="","",C112/$C$127)))</f>
        <v>0</v>
      </c>
      <c r="G112" s="50">
        <f>IF($D$127=0,"",IF(D112="[for completion]","",IF(D112="","",D112/$D$127)))</f>
        <v>0</v>
      </c>
      <c r="H112" s="23"/>
      <c r="I112" s="25"/>
      <c r="J112" s="25"/>
      <c r="K112" s="25"/>
      <c r="L112" s="23"/>
      <c r="M112" s="23"/>
      <c r="N112" s="23"/>
    </row>
    <row r="113" spans="1:14" s="60" customFormat="1" x14ac:dyDescent="0.25">
      <c r="A113" s="25" t="s">
        <v>161</v>
      </c>
      <c r="B113" s="42" t="s">
        <v>162</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163</v>
      </c>
      <c r="B114" s="42" t="s">
        <v>164</v>
      </c>
      <c r="C114" s="339">
        <f>C53</f>
        <v>26878.362973550004</v>
      </c>
      <c r="D114" s="339">
        <f>C53</f>
        <v>26878.362973550004</v>
      </c>
      <c r="E114" s="50"/>
      <c r="F114" s="50">
        <f t="shared" si="10"/>
        <v>1</v>
      </c>
      <c r="G114" s="50">
        <f t="shared" si="11"/>
        <v>1</v>
      </c>
      <c r="H114" s="23"/>
      <c r="I114" s="25"/>
      <c r="J114" s="25"/>
      <c r="K114" s="25"/>
      <c r="L114" s="23"/>
      <c r="M114" s="23"/>
      <c r="N114" s="23"/>
    </row>
    <row r="115" spans="1:14" s="60" customFormat="1" x14ac:dyDescent="0.25">
      <c r="A115" s="25" t="s">
        <v>165</v>
      </c>
      <c r="B115" s="42" t="s">
        <v>166</v>
      </c>
      <c r="C115" s="25">
        <v>0</v>
      </c>
      <c r="D115" s="25">
        <v>0</v>
      </c>
      <c r="E115" s="50"/>
      <c r="F115" s="50">
        <f t="shared" si="10"/>
        <v>0</v>
      </c>
      <c r="G115" s="50">
        <f t="shared" si="11"/>
        <v>0</v>
      </c>
      <c r="H115" s="23"/>
      <c r="I115" s="25"/>
      <c r="J115" s="25"/>
      <c r="K115" s="25"/>
      <c r="L115" s="23"/>
      <c r="M115" s="23"/>
      <c r="N115" s="23"/>
    </row>
    <row r="116" spans="1:14" s="60" customFormat="1" x14ac:dyDescent="0.25">
      <c r="A116" s="25" t="s">
        <v>167</v>
      </c>
      <c r="B116" s="42" t="s">
        <v>168</v>
      </c>
      <c r="C116" s="25">
        <v>0</v>
      </c>
      <c r="D116" s="25">
        <v>0</v>
      </c>
      <c r="E116" s="50"/>
      <c r="F116" s="50">
        <f t="shared" si="10"/>
        <v>0</v>
      </c>
      <c r="G116" s="50">
        <f t="shared" si="11"/>
        <v>0</v>
      </c>
      <c r="H116" s="23"/>
      <c r="I116" s="25"/>
      <c r="J116" s="25"/>
      <c r="K116" s="25"/>
      <c r="L116" s="23"/>
      <c r="M116" s="23"/>
      <c r="N116" s="23"/>
    </row>
    <row r="117" spans="1:14" s="60" customFormat="1" x14ac:dyDescent="0.25">
      <c r="A117" s="25" t="s">
        <v>169</v>
      </c>
      <c r="B117" s="42" t="s">
        <v>170</v>
      </c>
      <c r="C117" s="25">
        <v>0</v>
      </c>
      <c r="D117" s="25">
        <v>0</v>
      </c>
      <c r="E117" s="42"/>
      <c r="F117" s="50">
        <f t="shared" si="10"/>
        <v>0</v>
      </c>
      <c r="G117" s="50">
        <f t="shared" si="11"/>
        <v>0</v>
      </c>
      <c r="H117" s="23"/>
      <c r="I117" s="25"/>
      <c r="J117" s="25"/>
      <c r="K117" s="25"/>
      <c r="L117" s="23"/>
      <c r="M117" s="23"/>
      <c r="N117" s="23"/>
    </row>
    <row r="118" spans="1:14" x14ac:dyDescent="0.25">
      <c r="A118" s="25" t="s">
        <v>171</v>
      </c>
      <c r="B118" s="42" t="s">
        <v>172</v>
      </c>
      <c r="C118" s="25">
        <v>0</v>
      </c>
      <c r="D118" s="25">
        <v>0</v>
      </c>
      <c r="E118" s="42"/>
      <c r="F118" s="50">
        <f t="shared" si="10"/>
        <v>0</v>
      </c>
      <c r="G118" s="50">
        <f t="shared" si="11"/>
        <v>0</v>
      </c>
      <c r="H118" s="23"/>
      <c r="L118" s="23"/>
      <c r="M118" s="23"/>
    </row>
    <row r="119" spans="1:14" x14ac:dyDescent="0.25">
      <c r="A119" s="25" t="s">
        <v>173</v>
      </c>
      <c r="B119" s="42" t="s">
        <v>174</v>
      </c>
      <c r="C119" s="25">
        <v>0</v>
      </c>
      <c r="D119" s="25">
        <v>0</v>
      </c>
      <c r="E119" s="42"/>
      <c r="F119" s="50">
        <f t="shared" si="10"/>
        <v>0</v>
      </c>
      <c r="G119" s="50">
        <f t="shared" si="11"/>
        <v>0</v>
      </c>
      <c r="H119" s="23"/>
      <c r="L119" s="23"/>
      <c r="M119" s="23"/>
    </row>
    <row r="120" spans="1:14" x14ac:dyDescent="0.25">
      <c r="A120" s="25" t="s">
        <v>175</v>
      </c>
      <c r="B120" s="42" t="s">
        <v>176</v>
      </c>
      <c r="C120" s="25">
        <v>0</v>
      </c>
      <c r="D120" s="25">
        <v>0</v>
      </c>
      <c r="E120" s="42"/>
      <c r="F120" s="50">
        <f t="shared" si="10"/>
        <v>0</v>
      </c>
      <c r="G120" s="50">
        <f t="shared" si="11"/>
        <v>0</v>
      </c>
      <c r="H120" s="23"/>
      <c r="L120" s="23"/>
      <c r="M120" s="23"/>
    </row>
    <row r="121" spans="1:14" x14ac:dyDescent="0.25">
      <c r="A121" s="25" t="s">
        <v>177</v>
      </c>
      <c r="B121" s="42" t="s">
        <v>178</v>
      </c>
      <c r="C121" s="25">
        <v>0</v>
      </c>
      <c r="D121" s="25">
        <v>0</v>
      </c>
      <c r="E121" s="42"/>
      <c r="F121" s="50">
        <f t="shared" si="10"/>
        <v>0</v>
      </c>
      <c r="G121" s="50">
        <f t="shared" si="11"/>
        <v>0</v>
      </c>
      <c r="H121" s="23"/>
      <c r="L121" s="23"/>
      <c r="M121" s="23"/>
    </row>
    <row r="122" spans="1:14" x14ac:dyDescent="0.25">
      <c r="A122" s="25" t="s">
        <v>179</v>
      </c>
      <c r="B122" s="42" t="s">
        <v>180</v>
      </c>
      <c r="C122" s="25">
        <v>0</v>
      </c>
      <c r="D122" s="25">
        <v>0</v>
      </c>
      <c r="E122" s="42"/>
      <c r="F122" s="50">
        <f t="shared" si="10"/>
        <v>0</v>
      </c>
      <c r="G122" s="50">
        <f t="shared" si="11"/>
        <v>0</v>
      </c>
      <c r="H122" s="23"/>
      <c r="L122" s="23"/>
      <c r="M122" s="23"/>
    </row>
    <row r="123" spans="1:14" x14ac:dyDescent="0.25">
      <c r="A123" s="25" t="s">
        <v>181</v>
      </c>
      <c r="B123" s="42" t="s">
        <v>182</v>
      </c>
      <c r="C123" s="25">
        <v>0</v>
      </c>
      <c r="D123" s="25">
        <v>0</v>
      </c>
      <c r="E123" s="42"/>
      <c r="F123" s="50">
        <f t="shared" si="10"/>
        <v>0</v>
      </c>
      <c r="G123" s="50">
        <f t="shared" si="11"/>
        <v>0</v>
      </c>
      <c r="H123" s="23"/>
      <c r="L123" s="23"/>
      <c r="M123" s="23"/>
    </row>
    <row r="124" spans="1:14" x14ac:dyDescent="0.25">
      <c r="A124" s="25" t="s">
        <v>183</v>
      </c>
      <c r="B124" s="42" t="s">
        <v>184</v>
      </c>
      <c r="C124" s="25">
        <v>0</v>
      </c>
      <c r="D124" s="25">
        <v>0</v>
      </c>
      <c r="E124" s="42"/>
      <c r="F124" s="50">
        <f t="shared" si="10"/>
        <v>0</v>
      </c>
      <c r="G124" s="50">
        <f t="shared" si="11"/>
        <v>0</v>
      </c>
      <c r="H124" s="23"/>
      <c r="L124" s="23"/>
      <c r="M124" s="23"/>
    </row>
    <row r="125" spans="1:14" x14ac:dyDescent="0.25">
      <c r="A125" s="25" t="s">
        <v>185</v>
      </c>
      <c r="B125" s="42" t="s">
        <v>186</v>
      </c>
      <c r="C125" s="25">
        <v>0</v>
      </c>
      <c r="D125" s="25">
        <v>0</v>
      </c>
      <c r="E125" s="42"/>
      <c r="F125" s="50">
        <f t="shared" si="10"/>
        <v>0</v>
      </c>
      <c r="G125" s="50">
        <f t="shared" si="11"/>
        <v>0</v>
      </c>
      <c r="H125" s="23"/>
      <c r="L125" s="23"/>
      <c r="M125" s="23"/>
    </row>
    <row r="126" spans="1:14" x14ac:dyDescent="0.25">
      <c r="A126" s="25" t="s">
        <v>187</v>
      </c>
      <c r="B126" s="42" t="s">
        <v>92</v>
      </c>
      <c r="C126" s="25">
        <v>0</v>
      </c>
      <c r="D126" s="25">
        <v>0</v>
      </c>
      <c r="E126" s="42"/>
      <c r="F126" s="50">
        <f t="shared" si="10"/>
        <v>0</v>
      </c>
      <c r="G126" s="50">
        <f t="shared" si="11"/>
        <v>0</v>
      </c>
      <c r="H126" s="23"/>
      <c r="L126" s="23"/>
      <c r="M126" s="23"/>
    </row>
    <row r="127" spans="1:14" x14ac:dyDescent="0.25">
      <c r="A127" s="25" t="s">
        <v>188</v>
      </c>
      <c r="B127" s="58" t="s">
        <v>94</v>
      </c>
      <c r="C127" s="339">
        <f>SUM(C112:C126)</f>
        <v>26878.362973550004</v>
      </c>
      <c r="D127" s="339">
        <f>SUM(D112:D126)</f>
        <v>26878.362973550004</v>
      </c>
      <c r="E127" s="42"/>
      <c r="F127" s="61">
        <f>SUM(F112:F126)</f>
        <v>1</v>
      </c>
      <c r="G127" s="61">
        <f>SUM(G112:G126)</f>
        <v>1</v>
      </c>
      <c r="H127" s="23"/>
      <c r="L127" s="23"/>
      <c r="M127" s="23"/>
    </row>
    <row r="128" spans="1:14" outlineLevel="1" x14ac:dyDescent="0.25">
      <c r="A128" s="25" t="s">
        <v>189</v>
      </c>
      <c r="B128" s="53" t="s">
        <v>96</v>
      </c>
      <c r="E128" s="42"/>
      <c r="F128" s="50" t="str">
        <f>IF($C$127=0,"",IF(C128="[for completion]","",IF(C128="","",C128/$C$127)))</f>
        <v/>
      </c>
      <c r="G128" s="50" t="str">
        <f>IF($D$127=0,"",IF(D128="[for completion]","",IF(D128="","",D128/$D$127)))</f>
        <v/>
      </c>
      <c r="H128" s="23"/>
      <c r="L128" s="23"/>
      <c r="M128" s="23"/>
    </row>
    <row r="129" spans="1:14" outlineLevel="1" x14ac:dyDescent="0.25">
      <c r="A129" s="25" t="s">
        <v>190</v>
      </c>
      <c r="B129" s="53" t="s">
        <v>96</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191</v>
      </c>
      <c r="B130" s="53" t="s">
        <v>96</v>
      </c>
      <c r="E130" s="42"/>
      <c r="F130" s="50">
        <f t="shared" si="12"/>
        <v>0</v>
      </c>
      <c r="G130" s="50">
        <f t="shared" si="13"/>
        <v>0</v>
      </c>
      <c r="H130" s="23"/>
      <c r="L130" s="23"/>
      <c r="M130" s="23"/>
    </row>
    <row r="131" spans="1:14" outlineLevel="1" x14ac:dyDescent="0.25">
      <c r="A131" s="25" t="s">
        <v>192</v>
      </c>
      <c r="B131" s="53" t="s">
        <v>96</v>
      </c>
      <c r="E131" s="42"/>
      <c r="F131" s="50">
        <f t="shared" si="12"/>
        <v>0</v>
      </c>
      <c r="G131" s="50">
        <f t="shared" si="13"/>
        <v>0</v>
      </c>
      <c r="H131" s="23"/>
      <c r="L131" s="23"/>
      <c r="M131" s="23"/>
    </row>
    <row r="132" spans="1:14" outlineLevel="1" x14ac:dyDescent="0.25">
      <c r="A132" s="25" t="s">
        <v>193</v>
      </c>
      <c r="B132" s="53" t="s">
        <v>96</v>
      </c>
      <c r="E132" s="42"/>
      <c r="F132" s="50">
        <f t="shared" si="12"/>
        <v>0</v>
      </c>
      <c r="G132" s="50">
        <f t="shared" si="13"/>
        <v>0</v>
      </c>
      <c r="H132" s="23"/>
      <c r="L132" s="23"/>
      <c r="M132" s="23"/>
    </row>
    <row r="133" spans="1:14" outlineLevel="1" x14ac:dyDescent="0.25">
      <c r="A133" s="25" t="s">
        <v>194</v>
      </c>
      <c r="B133" s="53" t="s">
        <v>96</v>
      </c>
      <c r="E133" s="42"/>
      <c r="F133" s="50">
        <f t="shared" si="12"/>
        <v>0</v>
      </c>
      <c r="G133" s="50">
        <f t="shared" si="13"/>
        <v>0</v>
      </c>
      <c r="H133" s="23"/>
      <c r="L133" s="23"/>
      <c r="M133" s="23"/>
    </row>
    <row r="134" spans="1:14" outlineLevel="1" x14ac:dyDescent="0.25">
      <c r="A134" s="25" t="s">
        <v>195</v>
      </c>
      <c r="B134" s="53" t="s">
        <v>96</v>
      </c>
      <c r="E134" s="42"/>
      <c r="F134" s="50">
        <f t="shared" si="12"/>
        <v>0</v>
      </c>
      <c r="G134" s="50">
        <f t="shared" si="13"/>
        <v>0</v>
      </c>
      <c r="H134" s="23"/>
      <c r="L134" s="23"/>
      <c r="M134" s="23"/>
    </row>
    <row r="135" spans="1:14" outlineLevel="1" x14ac:dyDescent="0.25">
      <c r="A135" s="25" t="s">
        <v>196</v>
      </c>
      <c r="B135" s="53" t="s">
        <v>96</v>
      </c>
      <c r="E135" s="42"/>
      <c r="F135" s="50">
        <f t="shared" si="12"/>
        <v>0</v>
      </c>
      <c r="G135" s="50">
        <f t="shared" si="13"/>
        <v>0</v>
      </c>
      <c r="H135" s="23"/>
      <c r="L135" s="23"/>
      <c r="M135" s="23"/>
    </row>
    <row r="136" spans="1:14" outlineLevel="1" x14ac:dyDescent="0.25">
      <c r="A136" s="25" t="s">
        <v>197</v>
      </c>
      <c r="B136" s="53" t="s">
        <v>96</v>
      </c>
      <c r="C136" s="54"/>
      <c r="D136" s="54"/>
      <c r="E136" s="54"/>
      <c r="F136" s="50">
        <f t="shared" si="12"/>
        <v>0</v>
      </c>
      <c r="G136" s="50">
        <f t="shared" si="13"/>
        <v>0</v>
      </c>
      <c r="H136" s="23"/>
      <c r="L136" s="23"/>
      <c r="M136" s="23"/>
    </row>
    <row r="137" spans="1:14" ht="15" customHeight="1" x14ac:dyDescent="0.25">
      <c r="A137" s="44"/>
      <c r="B137" s="45" t="s">
        <v>198</v>
      </c>
      <c r="C137" s="47" t="s">
        <v>155</v>
      </c>
      <c r="D137" s="47" t="s">
        <v>156</v>
      </c>
      <c r="E137" s="46"/>
      <c r="F137" s="47" t="s">
        <v>157</v>
      </c>
      <c r="G137" s="47" t="s">
        <v>158</v>
      </c>
      <c r="H137" s="23"/>
      <c r="L137" s="23"/>
      <c r="M137" s="23"/>
    </row>
    <row r="138" spans="1:14" s="60" customFormat="1" x14ac:dyDescent="0.25">
      <c r="A138" s="25" t="s">
        <v>199</v>
      </c>
      <c r="B138" s="42" t="s">
        <v>160</v>
      </c>
      <c r="C138" s="337">
        <v>10646.73095638326</v>
      </c>
      <c r="D138" s="337">
        <v>9623.7443029999995</v>
      </c>
      <c r="E138" s="50"/>
      <c r="F138" s="50">
        <f>IF($C$153=0,"",IF(C138="[for completion]","",IF(C138="","",C138/$C$153)))</f>
        <v>0.52616635373213239</v>
      </c>
      <c r="G138" s="50">
        <f>IF($D$153=0,"",IF(D138="[for completion]","",IF(D138="","",D138/$D$153)))</f>
        <v>0.4995627851677148</v>
      </c>
      <c r="H138" s="23"/>
      <c r="I138" s="25"/>
      <c r="J138" s="25"/>
      <c r="K138" s="25"/>
      <c r="L138" s="23"/>
      <c r="M138" s="23"/>
      <c r="N138" s="23"/>
    </row>
    <row r="139" spans="1:14" s="60" customFormat="1" x14ac:dyDescent="0.25">
      <c r="A139" s="25" t="s">
        <v>200</v>
      </c>
      <c r="B139" s="42" t="s">
        <v>162</v>
      </c>
      <c r="C139" s="337">
        <v>0</v>
      </c>
      <c r="D139" s="337">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201</v>
      </c>
      <c r="B140" s="42" t="s">
        <v>164</v>
      </c>
      <c r="C140" s="337">
        <v>9295</v>
      </c>
      <c r="D140" s="337">
        <v>9295</v>
      </c>
      <c r="E140" s="50"/>
      <c r="F140" s="50">
        <f t="shared" si="14"/>
        <v>0.45936318650072916</v>
      </c>
      <c r="G140" s="50">
        <f t="shared" si="15"/>
        <v>0.48249786589679194</v>
      </c>
      <c r="H140" s="23"/>
      <c r="I140" s="25"/>
      <c r="J140" s="25"/>
      <c r="K140" s="25"/>
      <c r="L140" s="23"/>
      <c r="M140" s="23"/>
      <c r="N140" s="23"/>
    </row>
    <row r="141" spans="1:14" s="60" customFormat="1" x14ac:dyDescent="0.25">
      <c r="A141" s="25" t="s">
        <v>202</v>
      </c>
      <c r="B141" s="42" t="s">
        <v>166</v>
      </c>
      <c r="C141" s="337">
        <v>292.80300966246034</v>
      </c>
      <c r="D141" s="337">
        <v>345.58960803999997</v>
      </c>
      <c r="E141" s="50"/>
      <c r="F141" s="50">
        <f t="shared" si="14"/>
        <v>1.4470459767138417E-2</v>
      </c>
      <c r="G141" s="50">
        <f t="shared" si="15"/>
        <v>1.7939348935493146E-2</v>
      </c>
      <c r="H141" s="23"/>
      <c r="I141" s="25"/>
      <c r="J141" s="25"/>
      <c r="K141" s="25"/>
      <c r="L141" s="23"/>
      <c r="M141" s="23"/>
      <c r="N141" s="23"/>
    </row>
    <row r="142" spans="1:14" s="60" customFormat="1" x14ac:dyDescent="0.25">
      <c r="A142" s="25" t="s">
        <v>203</v>
      </c>
      <c r="B142" s="42" t="s">
        <v>168</v>
      </c>
      <c r="C142" s="337">
        <v>0</v>
      </c>
      <c r="D142" s="337">
        <v>0</v>
      </c>
      <c r="E142" s="50"/>
      <c r="F142" s="50">
        <f t="shared" si="14"/>
        <v>0</v>
      </c>
      <c r="G142" s="50">
        <f t="shared" si="15"/>
        <v>0</v>
      </c>
      <c r="H142" s="23"/>
      <c r="I142" s="25"/>
      <c r="J142" s="25"/>
      <c r="K142" s="25"/>
      <c r="L142" s="23"/>
      <c r="M142" s="23"/>
      <c r="N142" s="23"/>
    </row>
    <row r="143" spans="1:14" s="60" customFormat="1" x14ac:dyDescent="0.25">
      <c r="A143" s="25" t="s">
        <v>204</v>
      </c>
      <c r="B143" s="42" t="s">
        <v>170</v>
      </c>
      <c r="C143" s="337">
        <v>0</v>
      </c>
      <c r="D143" s="337">
        <v>0</v>
      </c>
      <c r="E143" s="42"/>
      <c r="F143" s="50">
        <f t="shared" si="14"/>
        <v>0</v>
      </c>
      <c r="G143" s="50">
        <f t="shared" si="15"/>
        <v>0</v>
      </c>
      <c r="H143" s="23"/>
      <c r="I143" s="25"/>
      <c r="J143" s="25"/>
      <c r="K143" s="25"/>
      <c r="L143" s="23"/>
      <c r="M143" s="23"/>
      <c r="N143" s="23"/>
    </row>
    <row r="144" spans="1:14" x14ac:dyDescent="0.25">
      <c r="A144" s="25" t="s">
        <v>205</v>
      </c>
      <c r="B144" s="42" t="s">
        <v>172</v>
      </c>
      <c r="C144" s="337">
        <v>0</v>
      </c>
      <c r="D144" s="337">
        <v>0</v>
      </c>
      <c r="E144" s="42"/>
      <c r="F144" s="50">
        <f t="shared" si="14"/>
        <v>0</v>
      </c>
      <c r="G144" s="50">
        <f t="shared" si="15"/>
        <v>0</v>
      </c>
      <c r="H144" s="23"/>
      <c r="L144" s="23"/>
      <c r="M144" s="23"/>
    </row>
    <row r="145" spans="1:13" x14ac:dyDescent="0.25">
      <c r="A145" s="25" t="s">
        <v>206</v>
      </c>
      <c r="B145" s="42" t="s">
        <v>174</v>
      </c>
      <c r="C145" s="337">
        <v>0</v>
      </c>
      <c r="D145" s="337">
        <v>0</v>
      </c>
      <c r="E145" s="42"/>
      <c r="F145" s="50">
        <f t="shared" si="14"/>
        <v>0</v>
      </c>
      <c r="G145" s="50">
        <f t="shared" si="15"/>
        <v>0</v>
      </c>
      <c r="H145" s="23"/>
      <c r="L145" s="23"/>
      <c r="M145" s="23"/>
    </row>
    <row r="146" spans="1:13" x14ac:dyDescent="0.25">
      <c r="A146" s="25" t="s">
        <v>207</v>
      </c>
      <c r="B146" s="42" t="s">
        <v>176</v>
      </c>
      <c r="C146" s="337">
        <v>0</v>
      </c>
      <c r="D146" s="337">
        <v>0</v>
      </c>
      <c r="E146" s="42"/>
      <c r="F146" s="50">
        <f t="shared" si="14"/>
        <v>0</v>
      </c>
      <c r="G146" s="50">
        <f t="shared" si="15"/>
        <v>0</v>
      </c>
      <c r="H146" s="23"/>
      <c r="L146" s="23"/>
      <c r="M146" s="23"/>
    </row>
    <row r="147" spans="1:13" x14ac:dyDescent="0.25">
      <c r="A147" s="25" t="s">
        <v>208</v>
      </c>
      <c r="B147" s="42" t="s">
        <v>178</v>
      </c>
      <c r="C147" s="337">
        <v>0</v>
      </c>
      <c r="D147" s="337">
        <v>0</v>
      </c>
      <c r="E147" s="42"/>
      <c r="F147" s="50">
        <f t="shared" si="14"/>
        <v>0</v>
      </c>
      <c r="G147" s="50">
        <f t="shared" si="15"/>
        <v>0</v>
      </c>
      <c r="H147" s="23"/>
      <c r="L147" s="23"/>
      <c r="M147" s="23"/>
    </row>
    <row r="148" spans="1:13" x14ac:dyDescent="0.25">
      <c r="A148" s="25" t="s">
        <v>209</v>
      </c>
      <c r="B148" s="42" t="s">
        <v>180</v>
      </c>
      <c r="C148" s="337">
        <v>0</v>
      </c>
      <c r="D148" s="337">
        <v>0</v>
      </c>
      <c r="E148" s="42"/>
      <c r="F148" s="50">
        <f t="shared" si="14"/>
        <v>0</v>
      </c>
      <c r="G148" s="50">
        <f t="shared" si="15"/>
        <v>0</v>
      </c>
      <c r="H148" s="23"/>
      <c r="L148" s="23"/>
      <c r="M148" s="23"/>
    </row>
    <row r="149" spans="1:13" x14ac:dyDescent="0.25">
      <c r="A149" s="25" t="s">
        <v>210</v>
      </c>
      <c r="B149" s="42" t="s">
        <v>182</v>
      </c>
      <c r="C149" s="337">
        <v>0</v>
      </c>
      <c r="D149" s="337">
        <v>0</v>
      </c>
      <c r="E149" s="42"/>
      <c r="F149" s="50">
        <f t="shared" si="14"/>
        <v>0</v>
      </c>
      <c r="G149" s="50">
        <f t="shared" si="15"/>
        <v>0</v>
      </c>
      <c r="H149" s="23"/>
      <c r="L149" s="23"/>
      <c r="M149" s="23"/>
    </row>
    <row r="150" spans="1:13" x14ac:dyDescent="0.25">
      <c r="A150" s="25" t="s">
        <v>211</v>
      </c>
      <c r="B150" s="42" t="s">
        <v>184</v>
      </c>
      <c r="C150" s="337">
        <v>0</v>
      </c>
      <c r="D150" s="337">
        <v>0</v>
      </c>
      <c r="E150" s="42"/>
      <c r="F150" s="50">
        <f t="shared" si="14"/>
        <v>0</v>
      </c>
      <c r="G150" s="50">
        <f t="shared" si="15"/>
        <v>0</v>
      </c>
      <c r="H150" s="23"/>
      <c r="L150" s="23"/>
      <c r="M150" s="23"/>
    </row>
    <row r="151" spans="1:13" x14ac:dyDescent="0.25">
      <c r="A151" s="25" t="s">
        <v>212</v>
      </c>
      <c r="B151" s="42" t="s">
        <v>186</v>
      </c>
      <c r="C151" s="337">
        <v>0</v>
      </c>
      <c r="D151" s="337">
        <v>0</v>
      </c>
      <c r="E151" s="42"/>
      <c r="F151" s="50">
        <f t="shared" si="14"/>
        <v>0</v>
      </c>
      <c r="G151" s="50">
        <f t="shared" si="15"/>
        <v>0</v>
      </c>
      <c r="H151" s="23"/>
      <c r="L151" s="23"/>
      <c r="M151" s="23"/>
    </row>
    <row r="152" spans="1:13" x14ac:dyDescent="0.25">
      <c r="A152" s="25" t="s">
        <v>213</v>
      </c>
      <c r="B152" s="42" t="s">
        <v>92</v>
      </c>
      <c r="C152" s="337">
        <v>0</v>
      </c>
      <c r="D152" s="337">
        <v>0</v>
      </c>
      <c r="E152" s="42"/>
      <c r="F152" s="50">
        <f t="shared" si="14"/>
        <v>0</v>
      </c>
      <c r="G152" s="50">
        <f t="shared" si="15"/>
        <v>0</v>
      </c>
      <c r="H152" s="23"/>
      <c r="L152" s="23"/>
      <c r="M152" s="23"/>
    </row>
    <row r="153" spans="1:13" x14ac:dyDescent="0.25">
      <c r="A153" s="25" t="s">
        <v>214</v>
      </c>
      <c r="B153" s="58" t="s">
        <v>94</v>
      </c>
      <c r="C153" s="339">
        <f>SUM(C138:C152)</f>
        <v>20234.533966045721</v>
      </c>
      <c r="D153" s="339">
        <f>SUM(D138:D152)</f>
        <v>19264.333911040001</v>
      </c>
      <c r="E153" s="42"/>
      <c r="F153" s="61">
        <f>SUM(F138:F152)</f>
        <v>1</v>
      </c>
      <c r="G153" s="61">
        <f>SUM(G138:G152)</f>
        <v>0.99999999999999978</v>
      </c>
      <c r="H153" s="23"/>
      <c r="L153" s="23"/>
      <c r="M153" s="23"/>
    </row>
    <row r="154" spans="1:13" outlineLevel="1" x14ac:dyDescent="0.25">
      <c r="A154" s="25" t="s">
        <v>215</v>
      </c>
      <c r="B154" s="53" t="s">
        <v>96</v>
      </c>
      <c r="E154" s="42"/>
      <c r="F154" s="50" t="str">
        <f>IF($C$153=0,"",IF(C154="[for completion]","",IF(C154="","",C154/$C$153)))</f>
        <v/>
      </c>
      <c r="G154" s="50" t="str">
        <f>IF($D$153=0,"",IF(D154="[for completion]","",IF(D154="","",D154/$D$153)))</f>
        <v/>
      </c>
      <c r="H154" s="23"/>
      <c r="L154" s="23"/>
      <c r="M154" s="23"/>
    </row>
    <row r="155" spans="1:13" outlineLevel="1" x14ac:dyDescent="0.25">
      <c r="A155" s="25" t="s">
        <v>216</v>
      </c>
      <c r="B155" s="53" t="s">
        <v>96</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217</v>
      </c>
      <c r="B156" s="53" t="s">
        <v>96</v>
      </c>
      <c r="E156" s="42"/>
      <c r="F156" s="50" t="str">
        <f t="shared" si="16"/>
        <v/>
      </c>
      <c r="G156" s="50" t="str">
        <f t="shared" si="17"/>
        <v/>
      </c>
      <c r="H156" s="23"/>
      <c r="L156" s="23"/>
      <c r="M156" s="23"/>
    </row>
    <row r="157" spans="1:13" outlineLevel="1" x14ac:dyDescent="0.25">
      <c r="A157" s="25" t="s">
        <v>218</v>
      </c>
      <c r="B157" s="53" t="s">
        <v>96</v>
      </c>
      <c r="E157" s="42"/>
      <c r="F157" s="50" t="str">
        <f t="shared" si="16"/>
        <v/>
      </c>
      <c r="G157" s="50" t="str">
        <f t="shared" si="17"/>
        <v/>
      </c>
      <c r="H157" s="23"/>
      <c r="L157" s="23"/>
      <c r="M157" s="23"/>
    </row>
    <row r="158" spans="1:13" outlineLevel="1" x14ac:dyDescent="0.25">
      <c r="A158" s="25" t="s">
        <v>219</v>
      </c>
      <c r="B158" s="53" t="s">
        <v>96</v>
      </c>
      <c r="E158" s="42"/>
      <c r="F158" s="50" t="str">
        <f t="shared" si="16"/>
        <v/>
      </c>
      <c r="G158" s="50" t="str">
        <f t="shared" si="17"/>
        <v/>
      </c>
      <c r="H158" s="23"/>
      <c r="L158" s="23"/>
      <c r="M158" s="23"/>
    </row>
    <row r="159" spans="1:13" outlineLevel="1" x14ac:dyDescent="0.25">
      <c r="A159" s="25" t="s">
        <v>220</v>
      </c>
      <c r="B159" s="53" t="s">
        <v>96</v>
      </c>
      <c r="E159" s="42"/>
      <c r="F159" s="50" t="str">
        <f t="shared" si="16"/>
        <v/>
      </c>
      <c r="G159" s="50" t="str">
        <f t="shared" si="17"/>
        <v/>
      </c>
      <c r="H159" s="23"/>
      <c r="L159" s="23"/>
      <c r="M159" s="23"/>
    </row>
    <row r="160" spans="1:13" outlineLevel="1" x14ac:dyDescent="0.25">
      <c r="A160" s="25" t="s">
        <v>221</v>
      </c>
      <c r="B160" s="53" t="s">
        <v>96</v>
      </c>
      <c r="E160" s="42"/>
      <c r="F160" s="50" t="str">
        <f t="shared" si="16"/>
        <v/>
      </c>
      <c r="G160" s="50" t="str">
        <f t="shared" si="17"/>
        <v/>
      </c>
      <c r="H160" s="23"/>
      <c r="L160" s="23"/>
      <c r="M160" s="23"/>
    </row>
    <row r="161" spans="1:13" outlineLevel="1" x14ac:dyDescent="0.25">
      <c r="A161" s="25" t="s">
        <v>222</v>
      </c>
      <c r="B161" s="53" t="s">
        <v>96</v>
      </c>
      <c r="E161" s="42"/>
      <c r="F161" s="50" t="str">
        <f t="shared" si="16"/>
        <v/>
      </c>
      <c r="G161" s="50" t="str">
        <f t="shared" si="17"/>
        <v/>
      </c>
      <c r="H161" s="23"/>
      <c r="L161" s="23"/>
      <c r="M161" s="23"/>
    </row>
    <row r="162" spans="1:13" outlineLevel="1" x14ac:dyDescent="0.25">
      <c r="A162" s="25" t="s">
        <v>223</v>
      </c>
      <c r="B162" s="53" t="s">
        <v>96</v>
      </c>
      <c r="C162" s="54"/>
      <c r="D162" s="54"/>
      <c r="E162" s="54"/>
      <c r="F162" s="50" t="str">
        <f t="shared" si="16"/>
        <v/>
      </c>
      <c r="G162" s="50" t="str">
        <f t="shared" si="17"/>
        <v/>
      </c>
      <c r="H162" s="23"/>
      <c r="L162" s="23"/>
      <c r="M162" s="23"/>
    </row>
    <row r="163" spans="1:13" ht="15" customHeight="1" x14ac:dyDescent="0.25">
      <c r="A163" s="44"/>
      <c r="B163" s="45" t="s">
        <v>224</v>
      </c>
      <c r="C163" s="92" t="s">
        <v>155</v>
      </c>
      <c r="D163" s="92" t="s">
        <v>156</v>
      </c>
      <c r="E163" s="46"/>
      <c r="F163" s="92" t="s">
        <v>157</v>
      </c>
      <c r="G163" s="92" t="s">
        <v>158</v>
      </c>
      <c r="H163" s="23"/>
      <c r="L163" s="23"/>
      <c r="M163" s="23"/>
    </row>
    <row r="164" spans="1:13" x14ac:dyDescent="0.25">
      <c r="A164" s="25" t="s">
        <v>226</v>
      </c>
      <c r="B164" s="23" t="s">
        <v>227</v>
      </c>
      <c r="C164" s="342">
        <v>15179.533966045721</v>
      </c>
      <c r="D164" s="342">
        <v>14209.333911040001</v>
      </c>
      <c r="E164" s="62"/>
      <c r="F164" s="50">
        <f>IF($C$167=0,"",IF(C164="[for completion]","",IF(C164="","",C164/$C$167)))</f>
        <v>0.75017956882612302</v>
      </c>
      <c r="G164" s="50">
        <f>IF($D$167=0,"",IF(D164="[for completion]","",IF(D164="","",D164/$D$167)))</f>
        <v>0.73759798686301414</v>
      </c>
      <c r="H164" s="23"/>
      <c r="L164" s="23"/>
      <c r="M164" s="23"/>
    </row>
    <row r="165" spans="1:13" x14ac:dyDescent="0.25">
      <c r="A165" s="25" t="s">
        <v>228</v>
      </c>
      <c r="B165" s="23" t="s">
        <v>229</v>
      </c>
      <c r="C165" s="342">
        <v>5055</v>
      </c>
      <c r="D165" s="342">
        <v>5055</v>
      </c>
      <c r="E165" s="62"/>
      <c r="F165" s="50">
        <f t="shared" ref="F165:F166" si="18">IF($C$167=0,"",IF(C165="[for completion]","",IF(C165="","",C165/$C$167)))</f>
        <v>0.24982043117387692</v>
      </c>
      <c r="G165" s="50">
        <f t="shared" ref="G165:G166" si="19">IF($D$167=0,"",IF(D165="[for completion]","",IF(D165="","",D165/$D$167)))</f>
        <v>0.26240201313698586</v>
      </c>
      <c r="H165" s="23"/>
      <c r="L165" s="23"/>
      <c r="M165" s="23"/>
    </row>
    <row r="166" spans="1:13" x14ac:dyDescent="0.25">
      <c r="A166" s="25" t="s">
        <v>230</v>
      </c>
      <c r="B166" s="23" t="s">
        <v>92</v>
      </c>
      <c r="C166" s="97">
        <v>0</v>
      </c>
      <c r="D166" s="97">
        <v>0</v>
      </c>
      <c r="E166" s="62"/>
      <c r="F166" s="50">
        <f t="shared" si="18"/>
        <v>0</v>
      </c>
      <c r="G166" s="50">
        <f t="shared" si="19"/>
        <v>0</v>
      </c>
      <c r="H166" s="23"/>
      <c r="L166" s="23"/>
      <c r="M166" s="23"/>
    </row>
    <row r="167" spans="1:13" x14ac:dyDescent="0.25">
      <c r="A167" s="25" t="s">
        <v>231</v>
      </c>
      <c r="B167" s="63" t="s">
        <v>94</v>
      </c>
      <c r="C167" s="341">
        <f>SUM(C164:C166)</f>
        <v>20234.533966045721</v>
      </c>
      <c r="D167" s="341">
        <f>SUM(D164:D166)</f>
        <v>19264.333911040001</v>
      </c>
      <c r="E167" s="62"/>
      <c r="F167" s="62">
        <f>SUM(F164:F166)</f>
        <v>1</v>
      </c>
      <c r="G167" s="62">
        <f>SUM(G164:G166)</f>
        <v>1</v>
      </c>
      <c r="H167" s="23"/>
      <c r="L167" s="23"/>
      <c r="M167" s="23"/>
    </row>
    <row r="168" spans="1:13" outlineLevel="1" x14ac:dyDescent="0.25">
      <c r="A168" s="25" t="s">
        <v>232</v>
      </c>
      <c r="B168" s="63"/>
      <c r="C168" s="23"/>
      <c r="D168" s="23"/>
      <c r="E168" s="62"/>
      <c r="F168" s="62"/>
      <c r="G168" s="21"/>
      <c r="H168" s="23"/>
      <c r="L168" s="23"/>
      <c r="M168" s="23"/>
    </row>
    <row r="169" spans="1:13" outlineLevel="1" x14ac:dyDescent="0.25">
      <c r="A169" s="25" t="s">
        <v>233</v>
      </c>
      <c r="B169" s="63"/>
      <c r="C169" s="23"/>
      <c r="D169" s="23"/>
      <c r="E169" s="62"/>
      <c r="F169" s="62"/>
      <c r="G169" s="21"/>
      <c r="H169" s="23"/>
      <c r="L169" s="23"/>
      <c r="M169" s="23"/>
    </row>
    <row r="170" spans="1:13" outlineLevel="1" x14ac:dyDescent="0.25">
      <c r="A170" s="25" t="s">
        <v>234</v>
      </c>
      <c r="B170" s="63"/>
      <c r="C170" s="23"/>
      <c r="D170" s="23"/>
      <c r="E170" s="62"/>
      <c r="F170" s="62"/>
      <c r="G170" s="21"/>
      <c r="H170" s="23"/>
      <c r="L170" s="23"/>
      <c r="M170" s="23"/>
    </row>
    <row r="171" spans="1:13" outlineLevel="1" x14ac:dyDescent="0.25">
      <c r="A171" s="25" t="s">
        <v>235</v>
      </c>
      <c r="B171" s="63"/>
      <c r="C171" s="23"/>
      <c r="D171" s="23"/>
      <c r="E171" s="62"/>
      <c r="F171" s="62"/>
      <c r="G171" s="21"/>
      <c r="H171" s="23"/>
      <c r="L171" s="23"/>
      <c r="M171" s="23"/>
    </row>
    <row r="172" spans="1:13" outlineLevel="1" x14ac:dyDescent="0.25">
      <c r="A172" s="25" t="s">
        <v>236</v>
      </c>
      <c r="B172" s="63"/>
      <c r="C172" s="23"/>
      <c r="D172" s="23"/>
      <c r="E172" s="62"/>
      <c r="F172" s="62"/>
      <c r="G172" s="21"/>
      <c r="H172" s="23"/>
      <c r="L172" s="23"/>
      <c r="M172" s="23"/>
    </row>
    <row r="173" spans="1:13" ht="15" customHeight="1" x14ac:dyDescent="0.25">
      <c r="A173" s="44"/>
      <c r="B173" s="45" t="s">
        <v>237</v>
      </c>
      <c r="C173" s="44" t="s">
        <v>61</v>
      </c>
      <c r="D173" s="44"/>
      <c r="E173" s="46"/>
      <c r="F173" s="47" t="s">
        <v>238</v>
      </c>
      <c r="G173" s="47"/>
      <c r="H173" s="23"/>
      <c r="L173" s="23"/>
      <c r="M173" s="23"/>
    </row>
    <row r="174" spans="1:13" ht="15" customHeight="1" x14ac:dyDescent="0.25">
      <c r="A174" s="25" t="s">
        <v>239</v>
      </c>
      <c r="B174" s="42" t="s">
        <v>240</v>
      </c>
      <c r="C174" s="25">
        <v>0</v>
      </c>
      <c r="D174" s="39"/>
      <c r="E174" s="31"/>
      <c r="F174" s="50" t="str">
        <f>IF($C$179=0,"",IF(C174="[for completion]","",C174/$C$179))</f>
        <v/>
      </c>
      <c r="G174" s="50"/>
      <c r="H174" s="23"/>
      <c r="L174" s="23"/>
      <c r="M174" s="23"/>
    </row>
    <row r="175" spans="1:13" ht="30.75" customHeight="1" x14ac:dyDescent="0.25">
      <c r="A175" s="25" t="s">
        <v>9</v>
      </c>
      <c r="B175" s="42" t="s">
        <v>1142</v>
      </c>
      <c r="C175" s="25">
        <v>0</v>
      </c>
      <c r="E175" s="52"/>
      <c r="F175" s="50" t="str">
        <f>IF($C$179=0,"",IF(C175="[for completion]","",C175/$C$179))</f>
        <v/>
      </c>
      <c r="G175" s="50"/>
      <c r="H175" s="23"/>
      <c r="L175" s="23"/>
      <c r="M175" s="23"/>
    </row>
    <row r="176" spans="1:13" x14ac:dyDescent="0.25">
      <c r="A176" s="25" t="s">
        <v>241</v>
      </c>
      <c r="B176" s="42" t="s">
        <v>242</v>
      </c>
      <c r="C176" s="25">
        <v>0</v>
      </c>
      <c r="E176" s="52"/>
      <c r="F176" s="50"/>
      <c r="G176" s="50"/>
      <c r="H176" s="23"/>
      <c r="L176" s="23"/>
      <c r="M176" s="23"/>
    </row>
    <row r="177" spans="1:13" x14ac:dyDescent="0.25">
      <c r="A177" s="25" t="s">
        <v>243</v>
      </c>
      <c r="B177" s="42" t="s">
        <v>244</v>
      </c>
      <c r="C177" s="25">
        <v>0</v>
      </c>
      <c r="E177" s="52"/>
      <c r="F177" s="50" t="str">
        <f t="shared" ref="F177:F187" si="20">IF($C$179=0,"",IF(C177="[for completion]","",C177/$C$179))</f>
        <v/>
      </c>
      <c r="G177" s="50"/>
      <c r="H177" s="23"/>
      <c r="L177" s="23"/>
      <c r="M177" s="23"/>
    </row>
    <row r="178" spans="1:13" x14ac:dyDescent="0.25">
      <c r="A178" s="25" t="s">
        <v>245</v>
      </c>
      <c r="B178" s="42" t="s">
        <v>92</v>
      </c>
      <c r="C178" s="25">
        <v>0</v>
      </c>
      <c r="E178" s="52"/>
      <c r="F178" s="50" t="str">
        <f t="shared" si="20"/>
        <v/>
      </c>
      <c r="G178" s="50"/>
      <c r="H178" s="23"/>
      <c r="L178" s="23"/>
      <c r="M178" s="23"/>
    </row>
    <row r="179" spans="1:13" x14ac:dyDescent="0.25">
      <c r="A179" s="25" t="s">
        <v>10</v>
      </c>
      <c r="B179" s="58" t="s">
        <v>94</v>
      </c>
      <c r="C179" s="42">
        <f>SUM(C174:C178)</f>
        <v>0</v>
      </c>
      <c r="E179" s="52"/>
      <c r="F179" s="52">
        <f>SUM(F174:F178)</f>
        <v>0</v>
      </c>
      <c r="G179" s="50"/>
      <c r="H179" s="23"/>
      <c r="L179" s="23"/>
      <c r="M179" s="23"/>
    </row>
    <row r="180" spans="1:13" outlineLevel="1" x14ac:dyDescent="0.25">
      <c r="A180" s="25" t="s">
        <v>246</v>
      </c>
      <c r="B180" s="64" t="s">
        <v>247</v>
      </c>
      <c r="E180" s="52"/>
      <c r="F180" s="50" t="str">
        <f t="shared" si="20"/>
        <v/>
      </c>
      <c r="G180" s="50"/>
      <c r="H180" s="23"/>
      <c r="L180" s="23"/>
      <c r="M180" s="23"/>
    </row>
    <row r="181" spans="1:13" s="64" customFormat="1" ht="30" outlineLevel="1" x14ac:dyDescent="0.25">
      <c r="A181" s="25" t="s">
        <v>248</v>
      </c>
      <c r="B181" s="64" t="s">
        <v>249</v>
      </c>
      <c r="F181" s="50" t="str">
        <f t="shared" si="20"/>
        <v/>
      </c>
    </row>
    <row r="182" spans="1:13" ht="30" outlineLevel="1" x14ac:dyDescent="0.25">
      <c r="A182" s="25" t="s">
        <v>250</v>
      </c>
      <c r="B182" s="64" t="s">
        <v>251</v>
      </c>
      <c r="E182" s="52"/>
      <c r="F182" s="50" t="str">
        <f t="shared" si="20"/>
        <v/>
      </c>
      <c r="G182" s="50"/>
      <c r="H182" s="23"/>
      <c r="L182" s="23"/>
      <c r="M182" s="23"/>
    </row>
    <row r="183" spans="1:13" outlineLevel="1" x14ac:dyDescent="0.25">
      <c r="A183" s="25" t="s">
        <v>252</v>
      </c>
      <c r="B183" s="64" t="s">
        <v>253</v>
      </c>
      <c r="E183" s="52"/>
      <c r="F183" s="50" t="str">
        <f t="shared" si="20"/>
        <v/>
      </c>
      <c r="G183" s="50"/>
      <c r="H183" s="23"/>
      <c r="L183" s="23"/>
      <c r="M183" s="23"/>
    </row>
    <row r="184" spans="1:13" s="64" customFormat="1" ht="30" outlineLevel="1" x14ac:dyDescent="0.25">
      <c r="A184" s="25" t="s">
        <v>254</v>
      </c>
      <c r="B184" s="64" t="s">
        <v>255</v>
      </c>
      <c r="F184" s="50" t="str">
        <f t="shared" si="20"/>
        <v/>
      </c>
    </row>
    <row r="185" spans="1:13" ht="30" outlineLevel="1" x14ac:dyDescent="0.25">
      <c r="A185" s="25" t="s">
        <v>256</v>
      </c>
      <c r="B185" s="64" t="s">
        <v>257</v>
      </c>
      <c r="E185" s="52"/>
      <c r="F185" s="50" t="str">
        <f t="shared" si="20"/>
        <v/>
      </c>
      <c r="G185" s="50"/>
      <c r="H185" s="23"/>
      <c r="L185" s="23"/>
      <c r="M185" s="23"/>
    </row>
    <row r="186" spans="1:13" outlineLevel="1" x14ac:dyDescent="0.25">
      <c r="A186" s="25" t="s">
        <v>258</v>
      </c>
      <c r="B186" s="64" t="s">
        <v>259</v>
      </c>
      <c r="E186" s="52"/>
      <c r="F186" s="50" t="str">
        <f t="shared" si="20"/>
        <v/>
      </c>
      <c r="G186" s="50"/>
      <c r="H186" s="23"/>
      <c r="L186" s="23"/>
      <c r="M186" s="23"/>
    </row>
    <row r="187" spans="1:13" outlineLevel="1" x14ac:dyDescent="0.25">
      <c r="A187" s="25" t="s">
        <v>260</v>
      </c>
      <c r="B187" s="64" t="s">
        <v>261</v>
      </c>
      <c r="E187" s="52"/>
      <c r="F187" s="50" t="str">
        <f t="shared" si="20"/>
        <v/>
      </c>
      <c r="G187" s="50"/>
      <c r="H187" s="23"/>
      <c r="L187" s="23"/>
      <c r="M187" s="23"/>
    </row>
    <row r="188" spans="1:13" outlineLevel="1" x14ac:dyDescent="0.25">
      <c r="A188" s="25" t="s">
        <v>262</v>
      </c>
      <c r="B188" s="64"/>
      <c r="E188" s="52"/>
      <c r="F188" s="50"/>
      <c r="G188" s="50"/>
      <c r="H188" s="23"/>
      <c r="L188" s="23"/>
      <c r="M188" s="23"/>
    </row>
    <row r="189" spans="1:13" outlineLevel="1" x14ac:dyDescent="0.25">
      <c r="A189" s="25" t="s">
        <v>263</v>
      </c>
      <c r="B189" s="64"/>
      <c r="E189" s="52"/>
      <c r="F189" s="50"/>
      <c r="G189" s="50"/>
      <c r="H189" s="23"/>
      <c r="L189" s="23"/>
      <c r="M189" s="23"/>
    </row>
    <row r="190" spans="1:13" outlineLevel="1" x14ac:dyDescent="0.25">
      <c r="A190" s="25" t="s">
        <v>264</v>
      </c>
      <c r="B190" s="64"/>
      <c r="E190" s="52"/>
      <c r="F190" s="50"/>
      <c r="G190" s="50"/>
      <c r="H190" s="23"/>
      <c r="L190" s="23"/>
      <c r="M190" s="23"/>
    </row>
    <row r="191" spans="1:13" outlineLevel="1" x14ac:dyDescent="0.25">
      <c r="A191" s="25" t="s">
        <v>265</v>
      </c>
      <c r="B191" s="53"/>
      <c r="E191" s="52"/>
      <c r="F191" s="50"/>
      <c r="G191" s="50"/>
      <c r="H191" s="23"/>
      <c r="L191" s="23"/>
      <c r="M191" s="23"/>
    </row>
    <row r="192" spans="1:13" ht="15" customHeight="1" x14ac:dyDescent="0.25">
      <c r="A192" s="44"/>
      <c r="B192" s="45" t="s">
        <v>266</v>
      </c>
      <c r="C192" s="44" t="s">
        <v>61</v>
      </c>
      <c r="D192" s="44"/>
      <c r="E192" s="46"/>
      <c r="F192" s="47" t="s">
        <v>238</v>
      </c>
      <c r="G192" s="47"/>
      <c r="H192" s="23"/>
      <c r="L192" s="23"/>
      <c r="M192" s="23"/>
    </row>
    <row r="193" spans="1:13" x14ac:dyDescent="0.25">
      <c r="A193" s="25" t="s">
        <v>267</v>
      </c>
      <c r="B193" s="42" t="s">
        <v>268</v>
      </c>
      <c r="C193" s="25">
        <v>0</v>
      </c>
      <c r="E193" s="49"/>
      <c r="F193" s="50" t="str">
        <f t="shared" ref="F193:F206" si="21">IF($C$208=0,"",IF(C193="[for completion]","",C193/$C$208))</f>
        <v/>
      </c>
      <c r="G193" s="50"/>
      <c r="H193" s="23"/>
      <c r="L193" s="23"/>
      <c r="M193" s="23"/>
    </row>
    <row r="194" spans="1:13" x14ac:dyDescent="0.25">
      <c r="A194" s="25" t="s">
        <v>269</v>
      </c>
      <c r="B194" s="42" t="s">
        <v>270</v>
      </c>
      <c r="C194" s="25">
        <v>0</v>
      </c>
      <c r="E194" s="52"/>
      <c r="F194" s="50" t="str">
        <f t="shared" si="21"/>
        <v/>
      </c>
      <c r="G194" s="52"/>
      <c r="H194" s="23"/>
      <c r="L194" s="23"/>
      <c r="M194" s="23"/>
    </row>
    <row r="195" spans="1:13" x14ac:dyDescent="0.25">
      <c r="A195" s="25" t="s">
        <v>271</v>
      </c>
      <c r="B195" s="42" t="s">
        <v>272</v>
      </c>
      <c r="C195" s="25">
        <v>0</v>
      </c>
      <c r="E195" s="52"/>
      <c r="F195" s="50" t="str">
        <f t="shared" si="21"/>
        <v/>
      </c>
      <c r="G195" s="52"/>
      <c r="H195" s="23"/>
      <c r="L195" s="23"/>
      <c r="M195" s="23"/>
    </row>
    <row r="196" spans="1:13" x14ac:dyDescent="0.25">
      <c r="A196" s="25" t="s">
        <v>273</v>
      </c>
      <c r="B196" s="42" t="s">
        <v>274</v>
      </c>
      <c r="C196" s="25">
        <v>0</v>
      </c>
      <c r="E196" s="52"/>
      <c r="F196" s="50" t="str">
        <f t="shared" si="21"/>
        <v/>
      </c>
      <c r="G196" s="52"/>
      <c r="H196" s="23"/>
      <c r="L196" s="23"/>
      <c r="M196" s="23"/>
    </row>
    <row r="197" spans="1:13" x14ac:dyDescent="0.25">
      <c r="A197" s="25" t="s">
        <v>275</v>
      </c>
      <c r="B197" s="42" t="s">
        <v>276</v>
      </c>
      <c r="C197" s="25">
        <v>0</v>
      </c>
      <c r="E197" s="52"/>
      <c r="F197" s="50" t="str">
        <f t="shared" si="21"/>
        <v/>
      </c>
      <c r="G197" s="52"/>
      <c r="H197" s="23"/>
      <c r="L197" s="23"/>
      <c r="M197" s="23"/>
    </row>
    <row r="198" spans="1:13" x14ac:dyDescent="0.25">
      <c r="A198" s="25" t="s">
        <v>277</v>
      </c>
      <c r="B198" s="42" t="s">
        <v>278</v>
      </c>
      <c r="C198" s="25">
        <v>0</v>
      </c>
      <c r="E198" s="52"/>
      <c r="F198" s="50" t="str">
        <f t="shared" si="21"/>
        <v/>
      </c>
      <c r="G198" s="52"/>
      <c r="H198" s="23"/>
      <c r="L198" s="23"/>
      <c r="M198" s="23"/>
    </row>
    <row r="199" spans="1:13" x14ac:dyDescent="0.25">
      <c r="A199" s="25" t="s">
        <v>279</v>
      </c>
      <c r="B199" s="42" t="s">
        <v>280</v>
      </c>
      <c r="C199" s="25">
        <v>0</v>
      </c>
      <c r="E199" s="52"/>
      <c r="F199" s="50" t="str">
        <f t="shared" si="21"/>
        <v/>
      </c>
      <c r="G199" s="52"/>
      <c r="H199" s="23"/>
      <c r="L199" s="23"/>
      <c r="M199" s="23"/>
    </row>
    <row r="200" spans="1:13" x14ac:dyDescent="0.25">
      <c r="A200" s="25" t="s">
        <v>281</v>
      </c>
      <c r="B200" s="42" t="s">
        <v>12</v>
      </c>
      <c r="C200" s="25">
        <v>0</v>
      </c>
      <c r="E200" s="52"/>
      <c r="F200" s="50" t="str">
        <f t="shared" si="21"/>
        <v/>
      </c>
      <c r="G200" s="52"/>
      <c r="H200" s="23"/>
      <c r="L200" s="23"/>
      <c r="M200" s="23"/>
    </row>
    <row r="201" spans="1:13" x14ac:dyDescent="0.25">
      <c r="A201" s="25" t="s">
        <v>282</v>
      </c>
      <c r="B201" s="42" t="s">
        <v>283</v>
      </c>
      <c r="C201" s="25">
        <v>0</v>
      </c>
      <c r="E201" s="52"/>
      <c r="F201" s="50" t="str">
        <f t="shared" si="21"/>
        <v/>
      </c>
      <c r="G201" s="52"/>
      <c r="H201" s="23"/>
      <c r="L201" s="23"/>
      <c r="M201" s="23"/>
    </row>
    <row r="202" spans="1:13" x14ac:dyDescent="0.25">
      <c r="A202" s="25" t="s">
        <v>284</v>
      </c>
      <c r="B202" s="42" t="s">
        <v>285</v>
      </c>
      <c r="C202" s="25">
        <v>0</v>
      </c>
      <c r="E202" s="52"/>
      <c r="F202" s="50" t="str">
        <f t="shared" si="21"/>
        <v/>
      </c>
      <c r="G202" s="52"/>
      <c r="H202" s="23"/>
      <c r="L202" s="23"/>
      <c r="M202" s="23"/>
    </row>
    <row r="203" spans="1:13" x14ac:dyDescent="0.25">
      <c r="A203" s="25" t="s">
        <v>286</v>
      </c>
      <c r="B203" s="42" t="s">
        <v>287</v>
      </c>
      <c r="C203" s="25">
        <v>0</v>
      </c>
      <c r="E203" s="52"/>
      <c r="F203" s="50" t="str">
        <f t="shared" si="21"/>
        <v/>
      </c>
      <c r="G203" s="52"/>
      <c r="H203" s="23"/>
      <c r="L203" s="23"/>
      <c r="M203" s="23"/>
    </row>
    <row r="204" spans="1:13" x14ac:dyDescent="0.25">
      <c r="A204" s="25" t="s">
        <v>288</v>
      </c>
      <c r="B204" s="42" t="s">
        <v>289</v>
      </c>
      <c r="C204" s="25">
        <v>0</v>
      </c>
      <c r="E204" s="52"/>
      <c r="F204" s="50" t="str">
        <f t="shared" si="21"/>
        <v/>
      </c>
      <c r="G204" s="52"/>
      <c r="H204" s="23"/>
      <c r="L204" s="23"/>
      <c r="M204" s="23"/>
    </row>
    <row r="205" spans="1:13" x14ac:dyDescent="0.25">
      <c r="A205" s="25" t="s">
        <v>290</v>
      </c>
      <c r="B205" s="42" t="s">
        <v>291</v>
      </c>
      <c r="C205" s="25">
        <v>0</v>
      </c>
      <c r="E205" s="52"/>
      <c r="F205" s="50" t="str">
        <f t="shared" si="21"/>
        <v/>
      </c>
      <c r="G205" s="52"/>
      <c r="H205" s="23"/>
      <c r="L205" s="23"/>
      <c r="M205" s="23"/>
    </row>
    <row r="206" spans="1:13" x14ac:dyDescent="0.25">
      <c r="A206" s="25" t="s">
        <v>292</v>
      </c>
      <c r="B206" s="42" t="s">
        <v>92</v>
      </c>
      <c r="C206" s="25">
        <v>0</v>
      </c>
      <c r="E206" s="52"/>
      <c r="F206" s="50" t="str">
        <f t="shared" si="21"/>
        <v/>
      </c>
      <c r="G206" s="52"/>
      <c r="H206" s="23"/>
      <c r="L206" s="23"/>
      <c r="M206" s="23"/>
    </row>
    <row r="207" spans="1:13" x14ac:dyDescent="0.25">
      <c r="A207" s="25" t="s">
        <v>293</v>
      </c>
      <c r="B207" s="51" t="s">
        <v>294</v>
      </c>
      <c r="C207" s="25">
        <v>0</v>
      </c>
      <c r="E207" s="52"/>
      <c r="F207" s="50"/>
      <c r="G207" s="52"/>
      <c r="H207" s="23"/>
      <c r="L207" s="23"/>
      <c r="M207" s="23"/>
    </row>
    <row r="208" spans="1:13" x14ac:dyDescent="0.25">
      <c r="A208" s="25" t="s">
        <v>295</v>
      </c>
      <c r="B208" s="58" t="s">
        <v>94</v>
      </c>
      <c r="C208" s="42">
        <f>SUM(C193:C206)</f>
        <v>0</v>
      </c>
      <c r="D208" s="42"/>
      <c r="E208" s="52"/>
      <c r="F208" s="52">
        <f>SUM(F193:F206)</f>
        <v>0</v>
      </c>
      <c r="G208" s="52"/>
      <c r="H208" s="23"/>
      <c r="L208" s="23"/>
      <c r="M208" s="23"/>
    </row>
    <row r="209" spans="1:13" outlineLevel="1" x14ac:dyDescent="0.25">
      <c r="A209" s="25" t="s">
        <v>296</v>
      </c>
      <c r="B209" s="53" t="s">
        <v>96</v>
      </c>
      <c r="E209" s="52"/>
      <c r="F209" s="50" t="str">
        <f>IF($C$208=0,"",IF(C209="[for completion]","",C209/$C$208))</f>
        <v/>
      </c>
      <c r="G209" s="52"/>
      <c r="H209" s="23"/>
      <c r="L209" s="23"/>
      <c r="M209" s="23"/>
    </row>
    <row r="210" spans="1:13" outlineLevel="1" x14ac:dyDescent="0.25">
      <c r="A210" s="25" t="s">
        <v>297</v>
      </c>
      <c r="B210" s="53" t="s">
        <v>96</v>
      </c>
      <c r="E210" s="52"/>
      <c r="F210" s="50" t="str">
        <f t="shared" ref="F210:F215" si="22">IF($C$208=0,"",IF(C210="[for completion]","",C210/$C$208))</f>
        <v/>
      </c>
      <c r="G210" s="52"/>
      <c r="H210" s="23"/>
      <c r="L210" s="23"/>
      <c r="M210" s="23"/>
    </row>
    <row r="211" spans="1:13" outlineLevel="1" x14ac:dyDescent="0.25">
      <c r="A211" s="25" t="s">
        <v>298</v>
      </c>
      <c r="B211" s="53" t="s">
        <v>96</v>
      </c>
      <c r="E211" s="52"/>
      <c r="F211" s="50" t="str">
        <f t="shared" si="22"/>
        <v/>
      </c>
      <c r="G211" s="52"/>
      <c r="H211" s="23"/>
      <c r="L211" s="23"/>
      <c r="M211" s="23"/>
    </row>
    <row r="212" spans="1:13" outlineLevel="1" x14ac:dyDescent="0.25">
      <c r="A212" s="25" t="s">
        <v>299</v>
      </c>
      <c r="B212" s="53" t="s">
        <v>96</v>
      </c>
      <c r="E212" s="52"/>
      <c r="F212" s="50" t="str">
        <f t="shared" si="22"/>
        <v/>
      </c>
      <c r="G212" s="52"/>
      <c r="H212" s="23"/>
      <c r="L212" s="23"/>
      <c r="M212" s="23"/>
    </row>
    <row r="213" spans="1:13" outlineLevel="1" x14ac:dyDescent="0.25">
      <c r="A213" s="25" t="s">
        <v>300</v>
      </c>
      <c r="B213" s="53" t="s">
        <v>96</v>
      </c>
      <c r="E213" s="52"/>
      <c r="F213" s="50" t="str">
        <f t="shared" si="22"/>
        <v/>
      </c>
      <c r="G213" s="52"/>
      <c r="H213" s="23"/>
      <c r="L213" s="23"/>
      <c r="M213" s="23"/>
    </row>
    <row r="214" spans="1:13" outlineLevel="1" x14ac:dyDescent="0.25">
      <c r="A214" s="25" t="s">
        <v>301</v>
      </c>
      <c r="B214" s="53" t="s">
        <v>96</v>
      </c>
      <c r="E214" s="52"/>
      <c r="F214" s="50" t="str">
        <f t="shared" si="22"/>
        <v/>
      </c>
      <c r="G214" s="52"/>
      <c r="H214" s="23"/>
      <c r="L214" s="23"/>
      <c r="M214" s="23"/>
    </row>
    <row r="215" spans="1:13" outlineLevel="1" x14ac:dyDescent="0.25">
      <c r="A215" s="25" t="s">
        <v>302</v>
      </c>
      <c r="B215" s="53" t="s">
        <v>96</v>
      </c>
      <c r="E215" s="52"/>
      <c r="F215" s="50" t="str">
        <f t="shared" si="22"/>
        <v/>
      </c>
      <c r="G215" s="52"/>
      <c r="H215" s="23"/>
      <c r="L215" s="23"/>
      <c r="M215" s="23"/>
    </row>
    <row r="216" spans="1:13" ht="15" customHeight="1" x14ac:dyDescent="0.25">
      <c r="A216" s="44"/>
      <c r="B216" s="45" t="s">
        <v>303</v>
      </c>
      <c r="C216" s="44" t="s">
        <v>61</v>
      </c>
      <c r="D216" s="44"/>
      <c r="E216" s="46"/>
      <c r="F216" s="47" t="s">
        <v>82</v>
      </c>
      <c r="G216" s="47" t="s">
        <v>225</v>
      </c>
      <c r="H216" s="23"/>
      <c r="L216" s="23"/>
      <c r="M216" s="23"/>
    </row>
    <row r="217" spans="1:13" x14ac:dyDescent="0.25">
      <c r="A217" s="25" t="s">
        <v>304</v>
      </c>
      <c r="B217" s="21" t="s">
        <v>305</v>
      </c>
      <c r="C217" s="102">
        <v>0</v>
      </c>
      <c r="E217" s="62"/>
      <c r="F217" s="50">
        <f>IF($C$38=0,"",IF(C217="[for completion]","",IF(C217="","",C217/$C$38)))</f>
        <v>0</v>
      </c>
      <c r="G217" s="50">
        <f>IF($C$39=0,"",IF(C217="[for completion]","",IF(C217="","",C217/$C$39)))</f>
        <v>0</v>
      </c>
      <c r="H217" s="23"/>
      <c r="L217" s="23"/>
      <c r="M217" s="23"/>
    </row>
    <row r="218" spans="1:13" x14ac:dyDescent="0.25">
      <c r="A218" s="25" t="s">
        <v>306</v>
      </c>
      <c r="B218" s="21" t="s">
        <v>307</v>
      </c>
      <c r="C218" s="337">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308</v>
      </c>
      <c r="B219" s="21" t="s">
        <v>92</v>
      </c>
      <c r="C219" s="337">
        <f>'D. Insert Nat Trans Templ'!B92/1000000</f>
        <v>567.42609658999993</v>
      </c>
      <c r="E219" s="62"/>
      <c r="F219" s="50">
        <f t="shared" si="23"/>
        <v>2.111088748776787E-2</v>
      </c>
      <c r="G219" s="50">
        <f t="shared" si="24"/>
        <v>2.9454747784703809E-2</v>
      </c>
      <c r="H219" s="23"/>
      <c r="L219" s="23"/>
      <c r="M219" s="23"/>
    </row>
    <row r="220" spans="1:13" x14ac:dyDescent="0.25">
      <c r="A220" s="25" t="s">
        <v>309</v>
      </c>
      <c r="B220" s="58" t="s">
        <v>94</v>
      </c>
      <c r="C220" s="339">
        <f>SUM(C217:C219)</f>
        <v>567.42609658999993</v>
      </c>
      <c r="E220" s="62"/>
      <c r="F220" s="61">
        <f>SUM(F217:F219)</f>
        <v>2.111088748776787E-2</v>
      </c>
      <c r="G220" s="61">
        <f>SUM(G217:G219)</f>
        <v>2.9454747784703809E-2</v>
      </c>
      <c r="H220" s="23"/>
      <c r="L220" s="23"/>
      <c r="M220" s="23"/>
    </row>
    <row r="221" spans="1:13" outlineLevel="1" x14ac:dyDescent="0.25">
      <c r="A221" s="25" t="s">
        <v>310</v>
      </c>
      <c r="B221" s="53" t="s">
        <v>96</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311</v>
      </c>
      <c r="B222" s="53" t="s">
        <v>96</v>
      </c>
      <c r="E222" s="62"/>
      <c r="F222" s="50" t="str">
        <f t="shared" si="25"/>
        <v/>
      </c>
      <c r="G222" s="50" t="str">
        <f t="shared" si="26"/>
        <v/>
      </c>
      <c r="H222" s="23"/>
      <c r="L222" s="23"/>
      <c r="M222" s="23"/>
    </row>
    <row r="223" spans="1:13" outlineLevel="1" x14ac:dyDescent="0.25">
      <c r="A223" s="25" t="s">
        <v>312</v>
      </c>
      <c r="B223" s="53" t="s">
        <v>96</v>
      </c>
      <c r="E223" s="62"/>
      <c r="F223" s="50" t="str">
        <f t="shared" si="25"/>
        <v/>
      </c>
      <c r="G223" s="50" t="str">
        <f t="shared" si="26"/>
        <v/>
      </c>
      <c r="H223" s="23"/>
      <c r="L223" s="23"/>
      <c r="M223" s="23"/>
    </row>
    <row r="224" spans="1:13" outlineLevel="1" x14ac:dyDescent="0.25">
      <c r="A224" s="25" t="s">
        <v>313</v>
      </c>
      <c r="B224" s="53" t="s">
        <v>96</v>
      </c>
      <c r="E224" s="62"/>
      <c r="F224" s="50" t="str">
        <f t="shared" si="25"/>
        <v/>
      </c>
      <c r="G224" s="50" t="str">
        <f t="shared" si="26"/>
        <v/>
      </c>
      <c r="H224" s="23"/>
      <c r="L224" s="23"/>
      <c r="M224" s="23"/>
    </row>
    <row r="225" spans="1:14" outlineLevel="1" x14ac:dyDescent="0.25">
      <c r="A225" s="25" t="s">
        <v>314</v>
      </c>
      <c r="B225" s="53" t="s">
        <v>96</v>
      </c>
      <c r="E225" s="62"/>
      <c r="F225" s="50" t="str">
        <f t="shared" si="25"/>
        <v/>
      </c>
      <c r="G225" s="50" t="str">
        <f t="shared" si="26"/>
        <v/>
      </c>
      <c r="H225" s="23"/>
      <c r="L225" s="23"/>
      <c r="M225" s="23"/>
    </row>
    <row r="226" spans="1:14" outlineLevel="1" x14ac:dyDescent="0.25">
      <c r="A226" s="25" t="s">
        <v>315</v>
      </c>
      <c r="B226" s="53" t="s">
        <v>96</v>
      </c>
      <c r="E226" s="42"/>
      <c r="F226" s="50" t="str">
        <f t="shared" si="25"/>
        <v/>
      </c>
      <c r="G226" s="50" t="str">
        <f t="shared" si="26"/>
        <v/>
      </c>
      <c r="H226" s="23"/>
      <c r="L226" s="23"/>
      <c r="M226" s="23"/>
    </row>
    <row r="227" spans="1:14" outlineLevel="1" x14ac:dyDescent="0.25">
      <c r="A227" s="25" t="s">
        <v>316</v>
      </c>
      <c r="B227" s="53" t="s">
        <v>96</v>
      </c>
      <c r="E227" s="62"/>
      <c r="F227" s="50" t="str">
        <f t="shared" si="25"/>
        <v/>
      </c>
      <c r="G227" s="50" t="str">
        <f t="shared" si="26"/>
        <v/>
      </c>
      <c r="H227" s="23"/>
      <c r="L227" s="23"/>
      <c r="M227" s="23"/>
    </row>
    <row r="228" spans="1:14" ht="15" customHeight="1" x14ac:dyDescent="0.25">
      <c r="A228" s="44"/>
      <c r="B228" s="45" t="s">
        <v>317</v>
      </c>
      <c r="C228" s="44"/>
      <c r="D228" s="44"/>
      <c r="E228" s="46"/>
      <c r="F228" s="47"/>
      <c r="G228" s="47"/>
      <c r="H228" s="23"/>
      <c r="L228" s="23"/>
      <c r="M228" s="23"/>
    </row>
    <row r="229" spans="1:14" x14ac:dyDescent="0.25">
      <c r="A229" s="25" t="s">
        <v>318</v>
      </c>
      <c r="B229" s="42" t="s">
        <v>319</v>
      </c>
      <c r="C229" s="25" t="s">
        <v>1953</v>
      </c>
      <c r="H229" s="23"/>
      <c r="L229" s="23"/>
      <c r="M229" s="23"/>
    </row>
    <row r="230" spans="1:14" ht="15" customHeight="1" x14ac:dyDescent="0.25">
      <c r="A230" s="44"/>
      <c r="B230" s="45" t="s">
        <v>320</v>
      </c>
      <c r="C230" s="44"/>
      <c r="D230" s="44"/>
      <c r="E230" s="46"/>
      <c r="F230" s="47"/>
      <c r="G230" s="47"/>
      <c r="H230" s="23"/>
      <c r="L230" s="23"/>
      <c r="M230" s="23"/>
    </row>
    <row r="231" spans="1:14" x14ac:dyDescent="0.25">
      <c r="A231" s="25" t="s">
        <v>11</v>
      </c>
      <c r="B231" s="25" t="s">
        <v>1145</v>
      </c>
      <c r="C231" s="337">
        <f>'D. Insert Nat Trans Templ'!B29/1000000</f>
        <v>27139.64994607</v>
      </c>
      <c r="E231" s="42"/>
      <c r="H231" s="23"/>
      <c r="L231" s="23"/>
      <c r="M231" s="23"/>
    </row>
    <row r="232" spans="1:14" x14ac:dyDescent="0.25">
      <c r="A232" s="25" t="s">
        <v>321</v>
      </c>
      <c r="B232" s="65" t="s">
        <v>322</v>
      </c>
      <c r="C232" s="102" t="s">
        <v>1955</v>
      </c>
      <c r="E232" s="42"/>
      <c r="H232" s="23"/>
      <c r="L232" s="23"/>
      <c r="M232" s="23"/>
    </row>
    <row r="233" spans="1:14" x14ac:dyDescent="0.25">
      <c r="A233" s="25" t="s">
        <v>323</v>
      </c>
      <c r="B233" s="65" t="s">
        <v>324</v>
      </c>
      <c r="C233" s="25" t="s">
        <v>1956</v>
      </c>
      <c r="E233" s="42"/>
      <c r="H233" s="23"/>
      <c r="L233" s="23"/>
      <c r="M233" s="23"/>
    </row>
    <row r="234" spans="1:14" outlineLevel="1" x14ac:dyDescent="0.25">
      <c r="A234" s="25" t="s">
        <v>325</v>
      </c>
      <c r="B234" s="40" t="s">
        <v>326</v>
      </c>
      <c r="C234" s="42"/>
      <c r="D234" s="42"/>
      <c r="E234" s="42"/>
      <c r="H234" s="23"/>
      <c r="L234" s="23"/>
      <c r="M234" s="23"/>
    </row>
    <row r="235" spans="1:14" outlineLevel="1" x14ac:dyDescent="0.25">
      <c r="A235" s="25" t="s">
        <v>327</v>
      </c>
      <c r="B235" s="40" t="s">
        <v>328</v>
      </c>
      <c r="C235" s="42"/>
      <c r="D235" s="42"/>
      <c r="E235" s="42"/>
      <c r="H235" s="23"/>
      <c r="L235" s="23"/>
      <c r="M235" s="23"/>
    </row>
    <row r="236" spans="1:14" outlineLevel="1" x14ac:dyDescent="0.25">
      <c r="A236" s="25" t="s">
        <v>329</v>
      </c>
      <c r="B236" s="40" t="s">
        <v>330</v>
      </c>
      <c r="C236" s="42"/>
      <c r="D236" s="42"/>
      <c r="E236" s="42"/>
      <c r="H236" s="23"/>
      <c r="L236" s="23"/>
      <c r="M236" s="23"/>
    </row>
    <row r="237" spans="1:14" outlineLevel="1" x14ac:dyDescent="0.25">
      <c r="A237" s="25" t="s">
        <v>331</v>
      </c>
      <c r="C237" s="42"/>
      <c r="D237" s="42"/>
      <c r="E237" s="42"/>
      <c r="H237" s="23"/>
      <c r="L237" s="23"/>
      <c r="M237" s="23"/>
    </row>
    <row r="238" spans="1:14" outlineLevel="1" x14ac:dyDescent="0.25">
      <c r="A238" s="25" t="s">
        <v>332</v>
      </c>
      <c r="C238" s="42"/>
      <c r="D238" s="42"/>
      <c r="E238" s="42"/>
      <c r="H238" s="23"/>
      <c r="L238" s="23"/>
      <c r="M238" s="23"/>
    </row>
    <row r="239" spans="1:14" outlineLevel="1" x14ac:dyDescent="0.25">
      <c r="A239" s="25" t="s">
        <v>333</v>
      </c>
      <c r="D239"/>
      <c r="E239"/>
      <c r="F239"/>
      <c r="G239"/>
      <c r="H239" s="23"/>
      <c r="K239" s="66"/>
      <c r="L239" s="66"/>
      <c r="M239" s="66"/>
      <c r="N239" s="66"/>
    </row>
    <row r="240" spans="1:14" outlineLevel="1" x14ac:dyDescent="0.25">
      <c r="A240" s="25" t="s">
        <v>334</v>
      </c>
      <c r="D240"/>
      <c r="E240"/>
      <c r="F240"/>
      <c r="G240"/>
      <c r="H240" s="23"/>
      <c r="K240" s="66"/>
      <c r="L240" s="66"/>
      <c r="M240" s="66"/>
      <c r="N240" s="66"/>
    </row>
    <row r="241" spans="1:14" outlineLevel="1" x14ac:dyDescent="0.25">
      <c r="A241" s="25" t="s">
        <v>335</v>
      </c>
      <c r="D241"/>
      <c r="E241"/>
      <c r="F241"/>
      <c r="G241"/>
      <c r="H241" s="23"/>
      <c r="K241" s="66"/>
      <c r="L241" s="66"/>
      <c r="M241" s="66"/>
      <c r="N241" s="66"/>
    </row>
    <row r="242" spans="1:14" outlineLevel="1" x14ac:dyDescent="0.25">
      <c r="A242" s="25" t="s">
        <v>336</v>
      </c>
      <c r="D242"/>
      <c r="E242"/>
      <c r="F242"/>
      <c r="G242"/>
      <c r="H242" s="23"/>
      <c r="K242" s="66"/>
      <c r="L242" s="66"/>
      <c r="M242" s="66"/>
      <c r="N242" s="66"/>
    </row>
    <row r="243" spans="1:14" outlineLevel="1" x14ac:dyDescent="0.25">
      <c r="A243" s="25" t="s">
        <v>337</v>
      </c>
      <c r="D243"/>
      <c r="E243"/>
      <c r="F243"/>
      <c r="G243"/>
      <c r="H243" s="23"/>
      <c r="K243" s="66"/>
      <c r="L243" s="66"/>
      <c r="M243" s="66"/>
      <c r="N243" s="66"/>
    </row>
    <row r="244" spans="1:14" outlineLevel="1" x14ac:dyDescent="0.25">
      <c r="A244" s="25" t="s">
        <v>338</v>
      </c>
      <c r="D244"/>
      <c r="E244"/>
      <c r="F244"/>
      <c r="G244"/>
      <c r="H244" s="23"/>
      <c r="K244" s="66"/>
      <c r="L244" s="66"/>
      <c r="M244" s="66"/>
      <c r="N244" s="66"/>
    </row>
    <row r="245" spans="1:14" outlineLevel="1" x14ac:dyDescent="0.25">
      <c r="A245" s="25" t="s">
        <v>339</v>
      </c>
      <c r="D245"/>
      <c r="E245"/>
      <c r="F245"/>
      <c r="G245"/>
      <c r="H245" s="23"/>
      <c r="K245" s="66"/>
      <c r="L245" s="66"/>
      <c r="M245" s="66"/>
      <c r="N245" s="66"/>
    </row>
    <row r="246" spans="1:14" outlineLevel="1" x14ac:dyDescent="0.25">
      <c r="A246" s="25" t="s">
        <v>340</v>
      </c>
      <c r="D246"/>
      <c r="E246"/>
      <c r="F246"/>
      <c r="G246"/>
      <c r="H246" s="23"/>
      <c r="K246" s="66"/>
      <c r="L246" s="66"/>
      <c r="M246" s="66"/>
      <c r="N246" s="66"/>
    </row>
    <row r="247" spans="1:14" outlineLevel="1" x14ac:dyDescent="0.25">
      <c r="A247" s="25" t="s">
        <v>341</v>
      </c>
      <c r="D247"/>
      <c r="E247"/>
      <c r="F247"/>
      <c r="G247"/>
      <c r="H247" s="23"/>
      <c r="K247" s="66"/>
      <c r="L247" s="66"/>
      <c r="M247" s="66"/>
      <c r="N247" s="66"/>
    </row>
    <row r="248" spans="1:14" outlineLevel="1" x14ac:dyDescent="0.25">
      <c r="A248" s="25" t="s">
        <v>342</v>
      </c>
      <c r="D248"/>
      <c r="E248"/>
      <c r="F248"/>
      <c r="G248"/>
      <c r="H248" s="23"/>
      <c r="K248" s="66"/>
      <c r="L248" s="66"/>
      <c r="M248" s="66"/>
      <c r="N248" s="66"/>
    </row>
    <row r="249" spans="1:14" outlineLevel="1" x14ac:dyDescent="0.25">
      <c r="A249" s="25" t="s">
        <v>343</v>
      </c>
      <c r="D249"/>
      <c r="E249"/>
      <c r="F249"/>
      <c r="G249"/>
      <c r="H249" s="23"/>
      <c r="K249" s="66"/>
      <c r="L249" s="66"/>
      <c r="M249" s="66"/>
      <c r="N249" s="66"/>
    </row>
    <row r="250" spans="1:14" outlineLevel="1" x14ac:dyDescent="0.25">
      <c r="A250" s="25" t="s">
        <v>344</v>
      </c>
      <c r="D250"/>
      <c r="E250"/>
      <c r="F250"/>
      <c r="G250"/>
      <c r="H250" s="23"/>
      <c r="K250" s="66"/>
      <c r="L250" s="66"/>
      <c r="M250" s="66"/>
      <c r="N250" s="66"/>
    </row>
    <row r="251" spans="1:14" outlineLevel="1" x14ac:dyDescent="0.25">
      <c r="A251" s="25" t="s">
        <v>345</v>
      </c>
      <c r="D251"/>
      <c r="E251"/>
      <c r="F251"/>
      <c r="G251"/>
      <c r="H251" s="23"/>
      <c r="K251" s="66"/>
      <c r="L251" s="66"/>
      <c r="M251" s="66"/>
      <c r="N251" s="66"/>
    </row>
    <row r="252" spans="1:14" outlineLevel="1" x14ac:dyDescent="0.25">
      <c r="A252" s="25" t="s">
        <v>346</v>
      </c>
      <c r="D252"/>
      <c r="E252"/>
      <c r="F252"/>
      <c r="G252"/>
      <c r="H252" s="23"/>
      <c r="K252" s="66"/>
      <c r="L252" s="66"/>
      <c r="M252" s="66"/>
      <c r="N252" s="66"/>
    </row>
    <row r="253" spans="1:14" outlineLevel="1" x14ac:dyDescent="0.25">
      <c r="A253" s="25" t="s">
        <v>347</v>
      </c>
      <c r="D253"/>
      <c r="E253"/>
      <c r="F253"/>
      <c r="G253"/>
      <c r="H253" s="23"/>
      <c r="K253" s="66"/>
      <c r="L253" s="66"/>
      <c r="M253" s="66"/>
      <c r="N253" s="66"/>
    </row>
    <row r="254" spans="1:14" outlineLevel="1" x14ac:dyDescent="0.25">
      <c r="A254" s="25" t="s">
        <v>348</v>
      </c>
      <c r="D254"/>
      <c r="E254"/>
      <c r="F254"/>
      <c r="G254"/>
      <c r="H254" s="23"/>
      <c r="K254" s="66"/>
      <c r="L254" s="66"/>
      <c r="M254" s="66"/>
      <c r="N254" s="66"/>
    </row>
    <row r="255" spans="1:14" outlineLevel="1" x14ac:dyDescent="0.25">
      <c r="A255" s="25" t="s">
        <v>349</v>
      </c>
      <c r="D255"/>
      <c r="E255"/>
      <c r="F255"/>
      <c r="G255"/>
      <c r="H255" s="23"/>
      <c r="K255" s="66"/>
      <c r="L255" s="66"/>
      <c r="M255" s="66"/>
      <c r="N255" s="66"/>
    </row>
    <row r="256" spans="1:14" outlineLevel="1" x14ac:dyDescent="0.25">
      <c r="A256" s="25" t="s">
        <v>350</v>
      </c>
      <c r="D256"/>
      <c r="E256"/>
      <c r="F256"/>
      <c r="G256"/>
      <c r="H256" s="23"/>
      <c r="K256" s="66"/>
      <c r="L256" s="66"/>
      <c r="M256" s="66"/>
      <c r="N256" s="66"/>
    </row>
    <row r="257" spans="1:14" outlineLevel="1" x14ac:dyDescent="0.25">
      <c r="A257" s="25" t="s">
        <v>351</v>
      </c>
      <c r="D257"/>
      <c r="E257"/>
      <c r="F257"/>
      <c r="G257"/>
      <c r="H257" s="23"/>
      <c r="K257" s="66"/>
      <c r="L257" s="66"/>
      <c r="M257" s="66"/>
      <c r="N257" s="66"/>
    </row>
    <row r="258" spans="1:14" outlineLevel="1" x14ac:dyDescent="0.25">
      <c r="A258" s="25" t="s">
        <v>352</v>
      </c>
      <c r="D258"/>
      <c r="E258"/>
      <c r="F258"/>
      <c r="G258"/>
      <c r="H258" s="23"/>
      <c r="K258" s="66"/>
      <c r="L258" s="66"/>
      <c r="M258" s="66"/>
      <c r="N258" s="66"/>
    </row>
    <row r="259" spans="1:14" outlineLevel="1" x14ac:dyDescent="0.25">
      <c r="A259" s="25" t="s">
        <v>353</v>
      </c>
      <c r="D259"/>
      <c r="E259"/>
      <c r="F259"/>
      <c r="G259"/>
      <c r="H259" s="23"/>
      <c r="K259" s="66"/>
      <c r="L259" s="66"/>
      <c r="M259" s="66"/>
      <c r="N259" s="66"/>
    </row>
    <row r="260" spans="1:14" outlineLevel="1" x14ac:dyDescent="0.25">
      <c r="A260" s="25" t="s">
        <v>354</v>
      </c>
      <c r="D260"/>
      <c r="E260"/>
      <c r="F260"/>
      <c r="G260"/>
      <c r="H260" s="23"/>
      <c r="K260" s="66"/>
      <c r="L260" s="66"/>
      <c r="M260" s="66"/>
      <c r="N260" s="66"/>
    </row>
    <row r="261" spans="1:14" outlineLevel="1" x14ac:dyDescent="0.25">
      <c r="A261" s="25" t="s">
        <v>355</v>
      </c>
      <c r="D261"/>
      <c r="E261"/>
      <c r="F261"/>
      <c r="G261"/>
      <c r="H261" s="23"/>
      <c r="K261" s="66"/>
      <c r="L261" s="66"/>
      <c r="M261" s="66"/>
      <c r="N261" s="66"/>
    </row>
    <row r="262" spans="1:14" outlineLevel="1" x14ac:dyDescent="0.25">
      <c r="A262" s="25" t="s">
        <v>356</v>
      </c>
      <c r="D262"/>
      <c r="E262"/>
      <c r="F262"/>
      <c r="G262"/>
      <c r="H262" s="23"/>
      <c r="K262" s="66"/>
      <c r="L262" s="66"/>
      <c r="M262" s="66"/>
      <c r="N262" s="66"/>
    </row>
    <row r="263" spans="1:14" outlineLevel="1" x14ac:dyDescent="0.25">
      <c r="A263" s="25" t="s">
        <v>357</v>
      </c>
      <c r="D263"/>
      <c r="E263"/>
      <c r="F263"/>
      <c r="G263"/>
      <c r="H263" s="23"/>
      <c r="K263" s="66"/>
      <c r="L263" s="66"/>
      <c r="M263" s="66"/>
      <c r="N263" s="66"/>
    </row>
    <row r="264" spans="1:14" outlineLevel="1" x14ac:dyDescent="0.25">
      <c r="A264" s="25" t="s">
        <v>358</v>
      </c>
      <c r="D264"/>
      <c r="E264"/>
      <c r="F264"/>
      <c r="G264"/>
      <c r="H264" s="23"/>
      <c r="K264" s="66"/>
      <c r="L264" s="66"/>
      <c r="M264" s="66"/>
      <c r="N264" s="66"/>
    </row>
    <row r="265" spans="1:14" outlineLevel="1" x14ac:dyDescent="0.25">
      <c r="A265" s="25" t="s">
        <v>359</v>
      </c>
      <c r="D265"/>
      <c r="E265"/>
      <c r="F265"/>
      <c r="G265"/>
      <c r="H265" s="23"/>
      <c r="K265" s="66"/>
      <c r="L265" s="66"/>
      <c r="M265" s="66"/>
      <c r="N265" s="66"/>
    </row>
    <row r="266" spans="1:14" outlineLevel="1" x14ac:dyDescent="0.25">
      <c r="A266" s="25" t="s">
        <v>360</v>
      </c>
      <c r="D266"/>
      <c r="E266"/>
      <c r="F266"/>
      <c r="G266"/>
      <c r="H266" s="23"/>
      <c r="K266" s="66"/>
      <c r="L266" s="66"/>
      <c r="M266" s="66"/>
      <c r="N266" s="66"/>
    </row>
    <row r="267" spans="1:14" outlineLevel="1" x14ac:dyDescent="0.25">
      <c r="A267" s="25" t="s">
        <v>361</v>
      </c>
      <c r="D267"/>
      <c r="E267"/>
      <c r="F267"/>
      <c r="G267"/>
      <c r="H267" s="23"/>
      <c r="K267" s="66"/>
      <c r="L267" s="66"/>
      <c r="M267" s="66"/>
      <c r="N267" s="66"/>
    </row>
    <row r="268" spans="1:14" outlineLevel="1" x14ac:dyDescent="0.25">
      <c r="A268" s="25" t="s">
        <v>362</v>
      </c>
      <c r="D268"/>
      <c r="E268"/>
      <c r="F268"/>
      <c r="G268"/>
      <c r="H268" s="23"/>
      <c r="K268" s="66"/>
      <c r="L268" s="66"/>
      <c r="M268" s="66"/>
      <c r="N268" s="66"/>
    </row>
    <row r="269" spans="1:14" outlineLevel="1" x14ac:dyDescent="0.25">
      <c r="A269" s="25" t="s">
        <v>363</v>
      </c>
      <c r="D269"/>
      <c r="E269"/>
      <c r="F269"/>
      <c r="G269"/>
      <c r="H269" s="23"/>
      <c r="K269" s="66"/>
      <c r="L269" s="66"/>
      <c r="M269" s="66"/>
      <c r="N269" s="66"/>
    </row>
    <row r="270" spans="1:14" outlineLevel="1" x14ac:dyDescent="0.25">
      <c r="A270" s="25" t="s">
        <v>364</v>
      </c>
      <c r="D270"/>
      <c r="E270"/>
      <c r="F270"/>
      <c r="G270"/>
      <c r="H270" s="23"/>
      <c r="K270" s="66"/>
      <c r="L270" s="66"/>
      <c r="M270" s="66"/>
      <c r="N270" s="66"/>
    </row>
    <row r="271" spans="1:14" outlineLevel="1" x14ac:dyDescent="0.25">
      <c r="A271" s="25" t="s">
        <v>365</v>
      </c>
      <c r="D271"/>
      <c r="E271"/>
      <c r="F271"/>
      <c r="G271"/>
      <c r="H271" s="23"/>
      <c r="K271" s="66"/>
      <c r="L271" s="66"/>
      <c r="M271" s="66"/>
      <c r="N271" s="66"/>
    </row>
    <row r="272" spans="1:14" outlineLevel="1" x14ac:dyDescent="0.25">
      <c r="A272" s="25" t="s">
        <v>366</v>
      </c>
      <c r="D272"/>
      <c r="E272"/>
      <c r="F272"/>
      <c r="G272"/>
      <c r="H272" s="23"/>
      <c r="K272" s="66"/>
      <c r="L272" s="66"/>
      <c r="M272" s="66"/>
      <c r="N272" s="66"/>
    </row>
    <row r="273" spans="1:14" outlineLevel="1" x14ac:dyDescent="0.25">
      <c r="A273" s="25" t="s">
        <v>367</v>
      </c>
      <c r="D273"/>
      <c r="E273"/>
      <c r="F273"/>
      <c r="G273"/>
      <c r="H273" s="23"/>
      <c r="K273" s="66"/>
      <c r="L273" s="66"/>
      <c r="M273" s="66"/>
      <c r="N273" s="66"/>
    </row>
    <row r="274" spans="1:14" outlineLevel="1" x14ac:dyDescent="0.25">
      <c r="A274" s="25" t="s">
        <v>368</v>
      </c>
      <c r="D274"/>
      <c r="E274"/>
      <c r="F274"/>
      <c r="G274"/>
      <c r="H274" s="23"/>
      <c r="K274" s="66"/>
      <c r="L274" s="66"/>
      <c r="M274" s="66"/>
      <c r="N274" s="66"/>
    </row>
    <row r="275" spans="1:14" outlineLevel="1" x14ac:dyDescent="0.25">
      <c r="A275" s="25" t="s">
        <v>369</v>
      </c>
      <c r="D275"/>
      <c r="E275"/>
      <c r="F275"/>
      <c r="G275"/>
      <c r="H275" s="23"/>
      <c r="K275" s="66"/>
      <c r="L275" s="66"/>
      <c r="M275" s="66"/>
      <c r="N275" s="66"/>
    </row>
    <row r="276" spans="1:14" outlineLevel="1" x14ac:dyDescent="0.25">
      <c r="A276" s="25" t="s">
        <v>370</v>
      </c>
      <c r="D276"/>
      <c r="E276"/>
      <c r="F276"/>
      <c r="G276"/>
      <c r="H276" s="23"/>
      <c r="K276" s="66"/>
      <c r="L276" s="66"/>
      <c r="M276" s="66"/>
      <c r="N276" s="66"/>
    </row>
    <row r="277" spans="1:14" outlineLevel="1" x14ac:dyDescent="0.25">
      <c r="A277" s="25" t="s">
        <v>371</v>
      </c>
      <c r="D277"/>
      <c r="E277"/>
      <c r="F277"/>
      <c r="G277"/>
      <c r="H277" s="23"/>
      <c r="K277" s="66"/>
      <c r="L277" s="66"/>
      <c r="M277" s="66"/>
      <c r="N277" s="66"/>
    </row>
    <row r="278" spans="1:14" outlineLevel="1" x14ac:dyDescent="0.25">
      <c r="A278" s="25" t="s">
        <v>372</v>
      </c>
      <c r="D278"/>
      <c r="E278"/>
      <c r="F278"/>
      <c r="G278"/>
      <c r="H278" s="23"/>
      <c r="K278" s="66"/>
      <c r="L278" s="66"/>
      <c r="M278" s="66"/>
      <c r="N278" s="66"/>
    </row>
    <row r="279" spans="1:14" outlineLevel="1" x14ac:dyDescent="0.25">
      <c r="A279" s="25" t="s">
        <v>373</v>
      </c>
      <c r="D279"/>
      <c r="E279"/>
      <c r="F279"/>
      <c r="G279"/>
      <c r="H279" s="23"/>
      <c r="K279" s="66"/>
      <c r="L279" s="66"/>
      <c r="M279" s="66"/>
      <c r="N279" s="66"/>
    </row>
    <row r="280" spans="1:14" outlineLevel="1" x14ac:dyDescent="0.25">
      <c r="A280" s="25" t="s">
        <v>374</v>
      </c>
      <c r="D280"/>
      <c r="E280"/>
      <c r="F280"/>
      <c r="G280"/>
      <c r="H280" s="23"/>
      <c r="K280" s="66"/>
      <c r="L280" s="66"/>
      <c r="M280" s="66"/>
      <c r="N280" s="66"/>
    </row>
    <row r="281" spans="1:14" outlineLevel="1" x14ac:dyDescent="0.25">
      <c r="A281" s="25" t="s">
        <v>375</v>
      </c>
      <c r="D281"/>
      <c r="E281"/>
      <c r="F281"/>
      <c r="G281"/>
      <c r="H281" s="23"/>
      <c r="K281" s="66"/>
      <c r="L281" s="66"/>
      <c r="M281" s="66"/>
      <c r="N281" s="66"/>
    </row>
    <row r="282" spans="1:14" outlineLevel="1" x14ac:dyDescent="0.25">
      <c r="A282" s="25" t="s">
        <v>376</v>
      </c>
      <c r="D282"/>
      <c r="E282"/>
      <c r="F282"/>
      <c r="G282"/>
      <c r="H282" s="23"/>
      <c r="K282" s="66"/>
      <c r="L282" s="66"/>
      <c r="M282" s="66"/>
      <c r="N282" s="66"/>
    </row>
    <row r="283" spans="1:14" outlineLevel="1" x14ac:dyDescent="0.25">
      <c r="A283" s="25" t="s">
        <v>377</v>
      </c>
      <c r="D283"/>
      <c r="E283"/>
      <c r="F283"/>
      <c r="G283"/>
      <c r="H283" s="23"/>
      <c r="K283" s="66"/>
      <c r="L283" s="66"/>
      <c r="M283" s="66"/>
      <c r="N283" s="66"/>
    </row>
    <row r="284" spans="1:14" outlineLevel="1" x14ac:dyDescent="0.25">
      <c r="A284" s="25" t="s">
        <v>378</v>
      </c>
      <c r="D284"/>
      <c r="E284"/>
      <c r="F284"/>
      <c r="G284"/>
      <c r="H284" s="23"/>
      <c r="K284" s="66"/>
      <c r="L284" s="66"/>
      <c r="M284" s="66"/>
      <c r="N284" s="66"/>
    </row>
    <row r="285" spans="1:14" ht="37.5" x14ac:dyDescent="0.25">
      <c r="A285" s="36"/>
      <c r="B285" s="36" t="s">
        <v>379</v>
      </c>
      <c r="C285" s="36" t="s">
        <v>1</v>
      </c>
      <c r="D285" s="36" t="s">
        <v>1</v>
      </c>
      <c r="E285" s="36"/>
      <c r="F285" s="37"/>
      <c r="G285" s="38"/>
      <c r="H285" s="23"/>
      <c r="I285" s="29"/>
      <c r="J285" s="29"/>
      <c r="K285" s="29"/>
      <c r="L285" s="29"/>
      <c r="M285" s="31"/>
    </row>
    <row r="286" spans="1:14" ht="18.75" x14ac:dyDescent="0.25">
      <c r="A286" s="67" t="s">
        <v>380</v>
      </c>
      <c r="B286" s="68"/>
      <c r="C286" s="68"/>
      <c r="D286" s="68"/>
      <c r="E286" s="68"/>
      <c r="F286" s="69"/>
      <c r="G286" s="68"/>
      <c r="H286" s="23"/>
      <c r="I286" s="29"/>
      <c r="J286" s="29"/>
      <c r="K286" s="29"/>
      <c r="L286" s="29"/>
      <c r="M286" s="31"/>
    </row>
    <row r="287" spans="1:14" ht="18.75" x14ac:dyDescent="0.25">
      <c r="A287" s="67" t="s">
        <v>381</v>
      </c>
      <c r="B287" s="68"/>
      <c r="C287" s="68"/>
      <c r="D287" s="68"/>
      <c r="E287" s="68"/>
      <c r="F287" s="69"/>
      <c r="G287" s="68"/>
      <c r="H287" s="23"/>
      <c r="I287" s="29"/>
      <c r="J287" s="29"/>
      <c r="K287" s="29"/>
      <c r="L287" s="29"/>
      <c r="M287" s="31"/>
    </row>
    <row r="288" spans="1:14" x14ac:dyDescent="0.25">
      <c r="A288" s="25" t="s">
        <v>382</v>
      </c>
      <c r="B288" s="40" t="s">
        <v>383</v>
      </c>
      <c r="C288" s="70">
        <f>ROW(B38)</f>
        <v>38</v>
      </c>
      <c r="D288" s="61"/>
      <c r="E288" s="61"/>
      <c r="F288" s="61"/>
      <c r="G288" s="61"/>
      <c r="H288" s="23"/>
      <c r="I288" s="40"/>
      <c r="J288" s="70"/>
      <c r="L288" s="61"/>
      <c r="M288" s="61"/>
      <c r="N288" s="61"/>
    </row>
    <row r="289" spans="1:14" x14ac:dyDescent="0.25">
      <c r="A289" s="25" t="s">
        <v>384</v>
      </c>
      <c r="B289" s="40" t="s">
        <v>385</v>
      </c>
      <c r="C289" s="70">
        <f>ROW(B39)</f>
        <v>39</v>
      </c>
      <c r="E289" s="61"/>
      <c r="F289" s="61"/>
      <c r="H289" s="23"/>
      <c r="I289" s="40"/>
      <c r="J289" s="70"/>
      <c r="L289" s="61"/>
      <c r="M289" s="61"/>
    </row>
    <row r="290" spans="1:14" x14ac:dyDescent="0.25">
      <c r="A290" s="25" t="s">
        <v>386</v>
      </c>
      <c r="B290" s="40" t="s">
        <v>387</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388</v>
      </c>
      <c r="B291" s="40" t="s">
        <v>389</v>
      </c>
      <c r="C291" s="70">
        <f>ROW(B52)</f>
        <v>52</v>
      </c>
      <c r="H291" s="23"/>
      <c r="I291" s="40"/>
      <c r="J291" s="70"/>
    </row>
    <row r="292" spans="1:14" x14ac:dyDescent="0.25">
      <c r="A292" s="25" t="s">
        <v>390</v>
      </c>
      <c r="B292" s="40" t="s">
        <v>391</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392</v>
      </c>
      <c r="B293" s="40" t="s">
        <v>393</v>
      </c>
      <c r="C293" s="70" t="str">
        <f>ROW('B1. HTT Mortgage Assets'!B149)&amp;" for Mortgage Assets"</f>
        <v>149 for Mortgage Assets</v>
      </c>
      <c r="D293" s="70" t="e">
        <f>ROW(#REF!)&amp;" for Public Sector Assets"</f>
        <v>#REF!</v>
      </c>
      <c r="H293" s="23"/>
      <c r="I293" s="40"/>
      <c r="M293" s="71"/>
    </row>
    <row r="294" spans="1:14" x14ac:dyDescent="0.25">
      <c r="A294" s="25" t="s">
        <v>394</v>
      </c>
      <c r="B294" s="40" t="s">
        <v>395</v>
      </c>
      <c r="C294" s="70">
        <f>ROW(B111)</f>
        <v>111</v>
      </c>
      <c r="F294" s="71"/>
      <c r="H294" s="23"/>
      <c r="I294" s="40"/>
      <c r="J294" s="70"/>
      <c r="M294" s="71"/>
    </row>
    <row r="295" spans="1:14" x14ac:dyDescent="0.25">
      <c r="A295" s="25" t="s">
        <v>396</v>
      </c>
      <c r="B295" s="40" t="s">
        <v>397</v>
      </c>
      <c r="C295" s="70">
        <f>ROW(B163)</f>
        <v>163</v>
      </c>
      <c r="E295" s="71"/>
      <c r="F295" s="71"/>
      <c r="H295" s="23"/>
      <c r="I295" s="40"/>
      <c r="J295" s="70"/>
      <c r="L295" s="71"/>
      <c r="M295" s="71"/>
    </row>
    <row r="296" spans="1:14" x14ac:dyDescent="0.25">
      <c r="A296" s="25" t="s">
        <v>398</v>
      </c>
      <c r="B296" s="40" t="s">
        <v>399</v>
      </c>
      <c r="C296" s="70">
        <f>ROW(B137)</f>
        <v>137</v>
      </c>
      <c r="E296" s="71"/>
      <c r="F296" s="71"/>
      <c r="H296" s="23"/>
      <c r="I296" s="40"/>
      <c r="J296" s="70"/>
      <c r="L296" s="71"/>
      <c r="M296" s="71"/>
    </row>
    <row r="297" spans="1:14" ht="30" x14ac:dyDescent="0.25">
      <c r="A297" s="25" t="s">
        <v>400</v>
      </c>
      <c r="B297" s="25" t="s">
        <v>401</v>
      </c>
      <c r="C297" s="70" t="str">
        <f>ROW('C. HTT Harmonised Glossary'!B17)&amp;" for Harmonised Glossary"</f>
        <v>17 for Harmonised Glossary</v>
      </c>
      <c r="E297" s="71"/>
      <c r="H297" s="23"/>
      <c r="J297" s="70"/>
      <c r="L297" s="71"/>
    </row>
    <row r="298" spans="1:14" x14ac:dyDescent="0.25">
      <c r="A298" s="25" t="s">
        <v>402</v>
      </c>
      <c r="B298" s="40" t="s">
        <v>403</v>
      </c>
      <c r="C298" s="70">
        <f>ROW(B65)</f>
        <v>65</v>
      </c>
      <c r="E298" s="71"/>
      <c r="H298" s="23"/>
      <c r="I298" s="40"/>
      <c r="J298" s="70"/>
      <c r="L298" s="71"/>
    </row>
    <row r="299" spans="1:14" x14ac:dyDescent="0.25">
      <c r="A299" s="25" t="s">
        <v>404</v>
      </c>
      <c r="B299" s="40" t="s">
        <v>405</v>
      </c>
      <c r="C299" s="70">
        <f>ROW(B88)</f>
        <v>88</v>
      </c>
      <c r="E299" s="71"/>
      <c r="H299" s="23"/>
      <c r="I299" s="40"/>
      <c r="J299" s="70"/>
      <c r="L299" s="71"/>
    </row>
    <row r="300" spans="1:14" x14ac:dyDescent="0.25">
      <c r="A300" s="25" t="s">
        <v>406</v>
      </c>
      <c r="B300" s="40" t="s">
        <v>407</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408</v>
      </c>
      <c r="B301" s="40"/>
      <c r="C301" s="70"/>
      <c r="D301" s="70"/>
      <c r="E301" s="71"/>
      <c r="H301" s="23"/>
      <c r="I301" s="40"/>
      <c r="J301" s="70"/>
      <c r="K301" s="70"/>
      <c r="L301" s="71"/>
    </row>
    <row r="302" spans="1:14" outlineLevel="1" x14ac:dyDescent="0.25">
      <c r="A302" s="25" t="s">
        <v>409</v>
      </c>
      <c r="B302" s="40"/>
      <c r="C302" s="70"/>
      <c r="D302" s="70"/>
      <c r="E302" s="71"/>
      <c r="H302" s="23"/>
      <c r="I302" s="40"/>
      <c r="J302" s="70"/>
      <c r="K302" s="70"/>
      <c r="L302" s="71"/>
    </row>
    <row r="303" spans="1:14" outlineLevel="1" x14ac:dyDescent="0.25">
      <c r="A303" s="25" t="s">
        <v>410</v>
      </c>
      <c r="B303" s="40"/>
      <c r="C303" s="70"/>
      <c r="D303" s="70"/>
      <c r="E303" s="71"/>
      <c r="H303" s="23"/>
      <c r="I303" s="40"/>
      <c r="J303" s="70"/>
      <c r="K303" s="70"/>
      <c r="L303" s="71"/>
    </row>
    <row r="304" spans="1:14" outlineLevel="1" x14ac:dyDescent="0.25">
      <c r="A304" s="25" t="s">
        <v>411</v>
      </c>
      <c r="B304" s="40"/>
      <c r="C304" s="70"/>
      <c r="D304" s="70"/>
      <c r="E304" s="71"/>
      <c r="H304" s="23"/>
      <c r="I304" s="40"/>
      <c r="J304" s="70"/>
      <c r="K304" s="70"/>
      <c r="L304" s="71"/>
    </row>
    <row r="305" spans="1:13" outlineLevel="1" x14ac:dyDescent="0.25">
      <c r="A305" s="25" t="s">
        <v>412</v>
      </c>
      <c r="B305" s="40"/>
      <c r="C305" s="70"/>
      <c r="D305" s="70"/>
      <c r="E305" s="71"/>
      <c r="H305" s="23"/>
      <c r="I305" s="40"/>
      <c r="J305" s="70"/>
      <c r="K305" s="70"/>
      <c r="L305" s="71"/>
    </row>
    <row r="306" spans="1:13" outlineLevel="1" x14ac:dyDescent="0.25">
      <c r="A306" s="25" t="s">
        <v>413</v>
      </c>
      <c r="B306" s="40"/>
      <c r="C306" s="70"/>
      <c r="D306" s="70"/>
      <c r="E306" s="71"/>
      <c r="H306" s="23"/>
      <c r="I306" s="40"/>
      <c r="J306" s="70"/>
      <c r="K306" s="70"/>
      <c r="L306" s="71"/>
    </row>
    <row r="307" spans="1:13" outlineLevel="1" x14ac:dyDescent="0.25">
      <c r="A307" s="25" t="s">
        <v>414</v>
      </c>
      <c r="B307" s="40"/>
      <c r="C307" s="70"/>
      <c r="D307" s="70"/>
      <c r="E307" s="71"/>
      <c r="H307" s="23"/>
      <c r="I307" s="40"/>
      <c r="J307" s="70"/>
      <c r="K307" s="70"/>
      <c r="L307" s="71"/>
    </row>
    <row r="308" spans="1:13" outlineLevel="1" x14ac:dyDescent="0.25">
      <c r="A308" s="25" t="s">
        <v>415</v>
      </c>
      <c r="B308" s="40"/>
      <c r="C308" s="70"/>
      <c r="D308" s="70"/>
      <c r="E308" s="71"/>
      <c r="H308" s="23"/>
      <c r="I308" s="40"/>
      <c r="J308" s="70"/>
      <c r="K308" s="70"/>
      <c r="L308" s="71"/>
    </row>
    <row r="309" spans="1:13" outlineLevel="1" x14ac:dyDescent="0.25">
      <c r="A309" s="25" t="s">
        <v>416</v>
      </c>
      <c r="B309" s="40"/>
      <c r="C309" s="70"/>
      <c r="D309" s="70"/>
      <c r="E309" s="71"/>
      <c r="H309" s="23"/>
      <c r="I309" s="40"/>
      <c r="J309" s="70"/>
      <c r="K309" s="70"/>
      <c r="L309" s="71"/>
    </row>
    <row r="310" spans="1:13" outlineLevel="1" x14ac:dyDescent="0.25">
      <c r="A310" s="25" t="s">
        <v>417</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418</v>
      </c>
      <c r="C312" s="348">
        <v>173</v>
      </c>
      <c r="H312" s="23"/>
      <c r="I312" s="48"/>
      <c r="J312" s="70"/>
    </row>
    <row r="313" spans="1:13" outlineLevel="1" x14ac:dyDescent="0.25">
      <c r="A313" s="25" t="s">
        <v>419</v>
      </c>
      <c r="B313" s="48"/>
      <c r="C313" s="70"/>
      <c r="H313" s="23"/>
      <c r="I313" s="48"/>
      <c r="J313" s="70"/>
    </row>
    <row r="314" spans="1:13" outlineLevel="1" x14ac:dyDescent="0.25">
      <c r="A314" s="25" t="s">
        <v>420</v>
      </c>
      <c r="B314" s="48"/>
      <c r="C314" s="70"/>
      <c r="H314" s="23"/>
      <c r="I314" s="48"/>
      <c r="J314" s="70"/>
    </row>
    <row r="315" spans="1:13" outlineLevel="1" x14ac:dyDescent="0.25">
      <c r="A315" s="25" t="s">
        <v>421</v>
      </c>
      <c r="B315" s="48"/>
      <c r="C315" s="70"/>
      <c r="H315" s="23"/>
      <c r="I315" s="48"/>
      <c r="J315" s="70"/>
    </row>
    <row r="316" spans="1:13" outlineLevel="1" x14ac:dyDescent="0.25">
      <c r="A316" s="25" t="s">
        <v>422</v>
      </c>
      <c r="B316" s="48"/>
      <c r="C316" s="70"/>
      <c r="H316" s="23"/>
      <c r="I316" s="48"/>
      <c r="J316" s="70"/>
    </row>
    <row r="317" spans="1:13" outlineLevel="1" x14ac:dyDescent="0.25">
      <c r="A317" s="25" t="s">
        <v>423</v>
      </c>
      <c r="B317" s="48"/>
      <c r="C317" s="70"/>
      <c r="H317" s="23"/>
      <c r="I317" s="48"/>
      <c r="J317" s="70"/>
    </row>
    <row r="318" spans="1:13" outlineLevel="1" x14ac:dyDescent="0.25">
      <c r="A318" s="25" t="s">
        <v>424</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425</v>
      </c>
      <c r="C320" s="44"/>
      <c r="D320" s="44"/>
      <c r="E320" s="46"/>
      <c r="F320" s="47"/>
      <c r="G320" s="47"/>
      <c r="H320" s="23"/>
      <c r="L320" s="23"/>
      <c r="M320" s="23"/>
    </row>
    <row r="321" spans="1:8" outlineLevel="1" x14ac:dyDescent="0.25">
      <c r="A321" s="25" t="s">
        <v>426</v>
      </c>
      <c r="B321" s="40" t="s">
        <v>427</v>
      </c>
      <c r="C321" s="40"/>
      <c r="H321" s="23"/>
    </row>
    <row r="322" spans="1:8" outlineLevel="1" x14ac:dyDescent="0.25">
      <c r="A322" s="25" t="s">
        <v>428</v>
      </c>
      <c r="B322" s="40" t="s">
        <v>429</v>
      </c>
      <c r="C322" s="40"/>
      <c r="H322" s="23"/>
    </row>
    <row r="323" spans="1:8" outlineLevel="1" x14ac:dyDescent="0.25">
      <c r="A323" s="25" t="s">
        <v>430</v>
      </c>
      <c r="B323" s="40" t="s">
        <v>431</v>
      </c>
      <c r="C323" s="40"/>
      <c r="H323" s="23"/>
    </row>
    <row r="324" spans="1:8" outlineLevel="1" x14ac:dyDescent="0.25">
      <c r="A324" s="25" t="s">
        <v>432</v>
      </c>
      <c r="B324" s="40" t="s">
        <v>433</v>
      </c>
      <c r="H324" s="23"/>
    </row>
    <row r="325" spans="1:8" outlineLevel="1" x14ac:dyDescent="0.25">
      <c r="A325" s="25" t="s">
        <v>434</v>
      </c>
      <c r="B325" s="40" t="s">
        <v>435</v>
      </c>
      <c r="H325" s="23"/>
    </row>
    <row r="326" spans="1:8" outlineLevel="1" x14ac:dyDescent="0.25">
      <c r="A326" s="25" t="s">
        <v>436</v>
      </c>
      <c r="B326" s="40" t="s">
        <v>437</v>
      </c>
      <c r="H326" s="23"/>
    </row>
    <row r="327" spans="1:8" outlineLevel="1" x14ac:dyDescent="0.25">
      <c r="A327" s="25" t="s">
        <v>438</v>
      </c>
      <c r="B327" s="40" t="s">
        <v>439</v>
      </c>
      <c r="H327" s="23"/>
    </row>
    <row r="328" spans="1:8" outlineLevel="1" x14ac:dyDescent="0.25">
      <c r="A328" s="25" t="s">
        <v>440</v>
      </c>
      <c r="B328" s="40" t="s">
        <v>441</v>
      </c>
      <c r="H328" s="23"/>
    </row>
    <row r="329" spans="1:8" outlineLevel="1" x14ac:dyDescent="0.25">
      <c r="A329" s="25" t="s">
        <v>442</v>
      </c>
      <c r="B329" s="40" t="s">
        <v>443</v>
      </c>
      <c r="H329" s="23"/>
    </row>
    <row r="330" spans="1:8" outlineLevel="1" x14ac:dyDescent="0.25">
      <c r="A330" s="25" t="s">
        <v>444</v>
      </c>
      <c r="B330" s="53" t="s">
        <v>445</v>
      </c>
      <c r="H330" s="23"/>
    </row>
    <row r="331" spans="1:8" outlineLevel="1" x14ac:dyDescent="0.25">
      <c r="A331" s="25" t="s">
        <v>446</v>
      </c>
      <c r="B331" s="53" t="s">
        <v>445</v>
      </c>
      <c r="H331" s="23"/>
    </row>
    <row r="332" spans="1:8" outlineLevel="1" x14ac:dyDescent="0.25">
      <c r="A332" s="25" t="s">
        <v>447</v>
      </c>
      <c r="B332" s="53" t="s">
        <v>445</v>
      </c>
      <c r="H332" s="23"/>
    </row>
    <row r="333" spans="1:8" outlineLevel="1" x14ac:dyDescent="0.25">
      <c r="A333" s="25" t="s">
        <v>448</v>
      </c>
      <c r="B333" s="53" t="s">
        <v>445</v>
      </c>
      <c r="H333" s="23"/>
    </row>
    <row r="334" spans="1:8" outlineLevel="1" x14ac:dyDescent="0.25">
      <c r="A334" s="25" t="s">
        <v>449</v>
      </c>
      <c r="B334" s="53" t="s">
        <v>445</v>
      </c>
      <c r="H334" s="23"/>
    </row>
    <row r="335" spans="1:8" outlineLevel="1" x14ac:dyDescent="0.25">
      <c r="A335" s="25" t="s">
        <v>450</v>
      </c>
      <c r="B335" s="53" t="s">
        <v>445</v>
      </c>
      <c r="H335" s="23"/>
    </row>
    <row r="336" spans="1:8" outlineLevel="1" x14ac:dyDescent="0.25">
      <c r="A336" s="25" t="s">
        <v>451</v>
      </c>
      <c r="B336" s="53" t="s">
        <v>445</v>
      </c>
      <c r="H336" s="23"/>
    </row>
    <row r="337" spans="1:8" outlineLevel="1" x14ac:dyDescent="0.25">
      <c r="A337" s="25" t="s">
        <v>452</v>
      </c>
      <c r="B337" s="53" t="s">
        <v>445</v>
      </c>
      <c r="H337" s="23"/>
    </row>
    <row r="338" spans="1:8" outlineLevel="1" x14ac:dyDescent="0.25">
      <c r="A338" s="25" t="s">
        <v>453</v>
      </c>
      <c r="B338" s="53" t="s">
        <v>445</v>
      </c>
      <c r="H338" s="23"/>
    </row>
    <row r="339" spans="1:8" outlineLevel="1" x14ac:dyDescent="0.25">
      <c r="A339" s="25" t="s">
        <v>454</v>
      </c>
      <c r="B339" s="53" t="s">
        <v>445</v>
      </c>
      <c r="H339" s="23"/>
    </row>
    <row r="340" spans="1:8" outlineLevel="1" x14ac:dyDescent="0.25">
      <c r="A340" s="25" t="s">
        <v>455</v>
      </c>
      <c r="B340" s="53" t="s">
        <v>445</v>
      </c>
      <c r="H340" s="23"/>
    </row>
    <row r="341" spans="1:8" outlineLevel="1" x14ac:dyDescent="0.25">
      <c r="A341" s="25" t="s">
        <v>456</v>
      </c>
      <c r="B341" s="53" t="s">
        <v>445</v>
      </c>
      <c r="H341" s="23"/>
    </row>
    <row r="342" spans="1:8" outlineLevel="1" x14ac:dyDescent="0.25">
      <c r="A342" s="25" t="s">
        <v>457</v>
      </c>
      <c r="B342" s="53" t="s">
        <v>445</v>
      </c>
      <c r="H342" s="23"/>
    </row>
    <row r="343" spans="1:8" outlineLevel="1" x14ac:dyDescent="0.25">
      <c r="A343" s="25" t="s">
        <v>458</v>
      </c>
      <c r="B343" s="53" t="s">
        <v>445</v>
      </c>
      <c r="H343" s="23"/>
    </row>
    <row r="344" spans="1:8" outlineLevel="1" x14ac:dyDescent="0.25">
      <c r="A344" s="25" t="s">
        <v>459</v>
      </c>
      <c r="B344" s="53" t="s">
        <v>445</v>
      </c>
      <c r="H344" s="23"/>
    </row>
    <row r="345" spans="1:8" outlineLevel="1" x14ac:dyDescent="0.25">
      <c r="A345" s="25" t="s">
        <v>460</v>
      </c>
      <c r="B345" s="53" t="s">
        <v>445</v>
      </c>
      <c r="H345" s="23"/>
    </row>
    <row r="346" spans="1:8" outlineLevel="1" x14ac:dyDescent="0.25">
      <c r="A346" s="25" t="s">
        <v>461</v>
      </c>
      <c r="B346" s="53" t="s">
        <v>445</v>
      </c>
      <c r="H346" s="23"/>
    </row>
    <row r="347" spans="1:8" outlineLevel="1" x14ac:dyDescent="0.25">
      <c r="A347" s="25" t="s">
        <v>462</v>
      </c>
      <c r="B347" s="53" t="s">
        <v>445</v>
      </c>
      <c r="H347" s="23"/>
    </row>
    <row r="348" spans="1:8" outlineLevel="1" x14ac:dyDescent="0.25">
      <c r="A348" s="25" t="s">
        <v>463</v>
      </c>
      <c r="B348" s="53" t="s">
        <v>445</v>
      </c>
      <c r="H348" s="23"/>
    </row>
    <row r="349" spans="1:8" outlineLevel="1" x14ac:dyDescent="0.25">
      <c r="A349" s="25" t="s">
        <v>464</v>
      </c>
      <c r="B349" s="53" t="s">
        <v>445</v>
      </c>
      <c r="H349" s="23"/>
    </row>
    <row r="350" spans="1:8" outlineLevel="1" x14ac:dyDescent="0.25">
      <c r="A350" s="25" t="s">
        <v>465</v>
      </c>
      <c r="B350" s="53" t="s">
        <v>445</v>
      </c>
      <c r="H350" s="23"/>
    </row>
    <row r="351" spans="1:8" outlineLevel="1" x14ac:dyDescent="0.25">
      <c r="A351" s="25" t="s">
        <v>466</v>
      </c>
      <c r="B351" s="53" t="s">
        <v>445</v>
      </c>
      <c r="H351" s="23"/>
    </row>
    <row r="352" spans="1:8" outlineLevel="1" x14ac:dyDescent="0.25">
      <c r="A352" s="25" t="s">
        <v>467</v>
      </c>
      <c r="B352" s="53" t="s">
        <v>445</v>
      </c>
      <c r="H352" s="23"/>
    </row>
    <row r="353" spans="1:8" outlineLevel="1" x14ac:dyDescent="0.25">
      <c r="A353" s="25" t="s">
        <v>468</v>
      </c>
      <c r="B353" s="53" t="s">
        <v>445</v>
      </c>
      <c r="H353" s="23"/>
    </row>
    <row r="354" spans="1:8" outlineLevel="1" x14ac:dyDescent="0.25">
      <c r="A354" s="25" t="s">
        <v>469</v>
      </c>
      <c r="B354" s="53" t="s">
        <v>445</v>
      </c>
      <c r="H354" s="23"/>
    </row>
    <row r="355" spans="1:8" outlineLevel="1" x14ac:dyDescent="0.25">
      <c r="A355" s="25" t="s">
        <v>470</v>
      </c>
      <c r="B355" s="53" t="s">
        <v>445</v>
      </c>
      <c r="H355" s="23"/>
    </row>
    <row r="356" spans="1:8" outlineLevel="1" x14ac:dyDescent="0.25">
      <c r="A356" s="25" t="s">
        <v>471</v>
      </c>
      <c r="B356" s="53" t="s">
        <v>445</v>
      </c>
      <c r="H356" s="23"/>
    </row>
    <row r="357" spans="1:8" outlineLevel="1" x14ac:dyDescent="0.25">
      <c r="A357" s="25" t="s">
        <v>472</v>
      </c>
      <c r="B357" s="53" t="s">
        <v>445</v>
      </c>
      <c r="H357" s="23"/>
    </row>
    <row r="358" spans="1:8" outlineLevel="1" x14ac:dyDescent="0.25">
      <c r="A358" s="25" t="s">
        <v>473</v>
      </c>
      <c r="B358" s="53" t="s">
        <v>445</v>
      </c>
      <c r="H358" s="23"/>
    </row>
    <row r="359" spans="1:8" outlineLevel="1" x14ac:dyDescent="0.25">
      <c r="A359" s="25" t="s">
        <v>474</v>
      </c>
      <c r="B359" s="53" t="s">
        <v>445</v>
      </c>
      <c r="H359" s="23"/>
    </row>
    <row r="360" spans="1:8" outlineLevel="1" x14ac:dyDescent="0.25">
      <c r="A360" s="25" t="s">
        <v>475</v>
      </c>
      <c r="B360" s="53" t="s">
        <v>445</v>
      </c>
      <c r="H360" s="23"/>
    </row>
    <row r="361" spans="1:8" outlineLevel="1" x14ac:dyDescent="0.25">
      <c r="A361" s="25" t="s">
        <v>476</v>
      </c>
      <c r="B361" s="53" t="s">
        <v>445</v>
      </c>
      <c r="H361" s="23"/>
    </row>
    <row r="362" spans="1:8" outlineLevel="1" x14ac:dyDescent="0.25">
      <c r="A362" s="25" t="s">
        <v>477</v>
      </c>
      <c r="B362" s="53" t="s">
        <v>445</v>
      </c>
      <c r="H362" s="23"/>
    </row>
    <row r="363" spans="1:8" outlineLevel="1" x14ac:dyDescent="0.25">
      <c r="A363" s="25" t="s">
        <v>478</v>
      </c>
      <c r="B363" s="53" t="s">
        <v>445</v>
      </c>
      <c r="H363" s="23"/>
    </row>
    <row r="364" spans="1:8" outlineLevel="1" x14ac:dyDescent="0.25">
      <c r="A364" s="25" t="s">
        <v>479</v>
      </c>
      <c r="B364" s="53" t="s">
        <v>445</v>
      </c>
      <c r="H364" s="23"/>
    </row>
    <row r="365" spans="1:8" outlineLevel="1" x14ac:dyDescent="0.25">
      <c r="A365" s="25" t="s">
        <v>480</v>
      </c>
      <c r="B365" s="53" t="s">
        <v>445</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r:id="rId4"/>
  <headerFooter>
    <oddHeader>&amp;R&amp;G&amp;L&amp;"Calibri"&amp;12&amp;K0000FFClassification: Limited&amp;1#</oddHeader>
  </headerFooter>
  <ignoredErrors>
    <ignoredError sqref="F58 F77" formula="1"/>
  </ignoredErrors>
  <legacy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38" sqref="C238"/>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481</v>
      </c>
      <c r="B1" s="140"/>
      <c r="C1" s="97"/>
      <c r="D1" s="97"/>
      <c r="E1" s="97"/>
      <c r="F1" s="141" t="s">
        <v>1311</v>
      </c>
    </row>
    <row r="2" spans="1:7" ht="15.75" thickBot="1" x14ac:dyDescent="0.3">
      <c r="A2" s="97"/>
      <c r="B2" s="97"/>
      <c r="C2" s="97"/>
      <c r="D2" s="97"/>
      <c r="E2" s="97"/>
      <c r="F2" s="97"/>
    </row>
    <row r="3" spans="1:7" ht="19.5" thickBot="1" x14ac:dyDescent="0.3">
      <c r="A3" s="99"/>
      <c r="B3" s="100" t="s">
        <v>20</v>
      </c>
      <c r="C3" s="101" t="s">
        <v>1634</v>
      </c>
      <c r="D3" s="99"/>
      <c r="E3" s="99"/>
      <c r="F3" s="97"/>
      <c r="G3" s="99"/>
    </row>
    <row r="4" spans="1:7" ht="15.75" thickBot="1" x14ac:dyDescent="0.3"/>
    <row r="5" spans="1:7" ht="18.75" x14ac:dyDescent="0.25">
      <c r="A5" s="103"/>
      <c r="B5" s="104" t="s">
        <v>482</v>
      </c>
      <c r="C5" s="103"/>
      <c r="E5" s="105"/>
      <c r="F5" s="105"/>
    </row>
    <row r="6" spans="1:7" x14ac:dyDescent="0.25">
      <c r="B6" s="106" t="s">
        <v>483</v>
      </c>
    </row>
    <row r="7" spans="1:7" x14ac:dyDescent="0.25">
      <c r="B7" s="349" t="s">
        <v>484</v>
      </c>
    </row>
    <row r="8" spans="1:7" ht="15.75" thickBot="1" x14ac:dyDescent="0.3">
      <c r="B8" s="350" t="s">
        <v>485</v>
      </c>
    </row>
    <row r="9" spans="1:7" x14ac:dyDescent="0.25">
      <c r="B9" s="107"/>
    </row>
    <row r="10" spans="1:7" ht="37.5" x14ac:dyDescent="0.25">
      <c r="A10" s="108" t="s">
        <v>29</v>
      </c>
      <c r="B10" s="108" t="s">
        <v>483</v>
      </c>
      <c r="C10" s="109"/>
      <c r="D10" s="109"/>
      <c r="E10" s="109"/>
      <c r="F10" s="109"/>
      <c r="G10" s="110"/>
    </row>
    <row r="11" spans="1:7" ht="15" customHeight="1" x14ac:dyDescent="0.25">
      <c r="A11" s="111"/>
      <c r="B11" s="112" t="s">
        <v>486</v>
      </c>
      <c r="C11" s="111" t="s">
        <v>61</v>
      </c>
      <c r="D11" s="111"/>
      <c r="E11" s="111"/>
      <c r="F11" s="113" t="s">
        <v>487</v>
      </c>
      <c r="G11" s="113"/>
    </row>
    <row r="12" spans="1:7" x14ac:dyDescent="0.25">
      <c r="A12" s="102" t="s">
        <v>488</v>
      </c>
      <c r="B12" s="102" t="s">
        <v>489</v>
      </c>
      <c r="C12" s="337">
        <f>'A. HTT General'!C38</f>
        <v>26878.362973550004</v>
      </c>
      <c r="F12" s="114">
        <f>IF($C$15=0,"",IF(C12="[for completion]","",C12/$C$15))</f>
        <v>1</v>
      </c>
    </row>
    <row r="13" spans="1:7" x14ac:dyDescent="0.25">
      <c r="A13" s="102" t="s">
        <v>490</v>
      </c>
      <c r="B13" s="102" t="s">
        <v>491</v>
      </c>
      <c r="C13" s="337">
        <v>0</v>
      </c>
      <c r="F13" s="114">
        <f>IF($C$15=0,"",IF(C13="[for completion]","",C13/$C$15))</f>
        <v>0</v>
      </c>
    </row>
    <row r="14" spans="1:7" x14ac:dyDescent="0.25">
      <c r="A14" s="102" t="s">
        <v>492</v>
      </c>
      <c r="B14" s="102" t="s">
        <v>92</v>
      </c>
      <c r="C14" s="337">
        <v>0</v>
      </c>
      <c r="F14" s="114">
        <f>IF($C$15=0,"",IF(C14="[for completion]","",C14/$C$15))</f>
        <v>0</v>
      </c>
    </row>
    <row r="15" spans="1:7" x14ac:dyDescent="0.25">
      <c r="A15" s="102" t="s">
        <v>493</v>
      </c>
      <c r="B15" s="115" t="s">
        <v>94</v>
      </c>
      <c r="C15" s="337">
        <f>SUM(C12:C14)</f>
        <v>26878.362973550004</v>
      </c>
      <c r="F15" s="116">
        <f>SUM(F12:F14)</f>
        <v>1</v>
      </c>
    </row>
    <row r="16" spans="1:7" outlineLevel="1" x14ac:dyDescent="0.25">
      <c r="A16" s="102" t="s">
        <v>494</v>
      </c>
      <c r="B16" s="117" t="s">
        <v>495</v>
      </c>
      <c r="F16" s="114">
        <f t="shared" ref="F16:F26" si="0">IF($C$15=0,"",IF(C16="[for completion]","",C16/$C$15))</f>
        <v>0</v>
      </c>
    </row>
    <row r="17" spans="1:7" outlineLevel="1" x14ac:dyDescent="0.25">
      <c r="A17" s="102" t="s">
        <v>496</v>
      </c>
      <c r="B17" s="117" t="s">
        <v>1150</v>
      </c>
      <c r="F17" s="114">
        <f t="shared" si="0"/>
        <v>0</v>
      </c>
    </row>
    <row r="18" spans="1:7" outlineLevel="1" x14ac:dyDescent="0.25">
      <c r="A18" s="102" t="s">
        <v>497</v>
      </c>
      <c r="B18" s="117" t="s">
        <v>96</v>
      </c>
      <c r="F18" s="114">
        <f t="shared" si="0"/>
        <v>0</v>
      </c>
    </row>
    <row r="19" spans="1:7" outlineLevel="1" x14ac:dyDescent="0.25">
      <c r="A19" s="102" t="s">
        <v>498</v>
      </c>
      <c r="B19" s="117" t="s">
        <v>96</v>
      </c>
      <c r="F19" s="114">
        <f t="shared" si="0"/>
        <v>0</v>
      </c>
    </row>
    <row r="20" spans="1:7" outlineLevel="1" x14ac:dyDescent="0.25">
      <c r="A20" s="102" t="s">
        <v>499</v>
      </c>
      <c r="B20" s="117" t="s">
        <v>96</v>
      </c>
      <c r="F20" s="114">
        <f t="shared" si="0"/>
        <v>0</v>
      </c>
    </row>
    <row r="21" spans="1:7" outlineLevel="1" x14ac:dyDescent="0.25">
      <c r="A21" s="102" t="s">
        <v>500</v>
      </c>
      <c r="B21" s="117" t="s">
        <v>96</v>
      </c>
      <c r="F21" s="114">
        <f t="shared" si="0"/>
        <v>0</v>
      </c>
    </row>
    <row r="22" spans="1:7" outlineLevel="1" x14ac:dyDescent="0.25">
      <c r="A22" s="102" t="s">
        <v>501</v>
      </c>
      <c r="B22" s="117" t="s">
        <v>96</v>
      </c>
      <c r="F22" s="114">
        <f t="shared" si="0"/>
        <v>0</v>
      </c>
    </row>
    <row r="23" spans="1:7" outlineLevel="1" x14ac:dyDescent="0.25">
      <c r="A23" s="102" t="s">
        <v>502</v>
      </c>
      <c r="B23" s="117" t="s">
        <v>96</v>
      </c>
      <c r="F23" s="114">
        <f t="shared" si="0"/>
        <v>0</v>
      </c>
    </row>
    <row r="24" spans="1:7" outlineLevel="1" x14ac:dyDescent="0.25">
      <c r="A24" s="102" t="s">
        <v>503</v>
      </c>
      <c r="B24" s="117" t="s">
        <v>96</v>
      </c>
      <c r="F24" s="114">
        <f t="shared" si="0"/>
        <v>0</v>
      </c>
    </row>
    <row r="25" spans="1:7" outlineLevel="1" x14ac:dyDescent="0.25">
      <c r="A25" s="102" t="s">
        <v>504</v>
      </c>
      <c r="B25" s="117" t="s">
        <v>96</v>
      </c>
      <c r="F25" s="114">
        <f t="shared" si="0"/>
        <v>0</v>
      </c>
    </row>
    <row r="26" spans="1:7" outlineLevel="1" x14ac:dyDescent="0.25">
      <c r="A26" s="102" t="s">
        <v>505</v>
      </c>
      <c r="B26" s="117" t="s">
        <v>96</v>
      </c>
      <c r="C26" s="98"/>
      <c r="D26" s="98"/>
      <c r="E26" s="98"/>
      <c r="F26" s="114">
        <f t="shared" si="0"/>
        <v>0</v>
      </c>
    </row>
    <row r="27" spans="1:7" ht="15" customHeight="1" x14ac:dyDescent="0.25">
      <c r="A27" s="111"/>
      <c r="B27" s="112" t="s">
        <v>506</v>
      </c>
      <c r="C27" s="111" t="s">
        <v>507</v>
      </c>
      <c r="D27" s="111" t="s">
        <v>508</v>
      </c>
      <c r="E27" s="118"/>
      <c r="F27" s="111" t="s">
        <v>509</v>
      </c>
      <c r="G27" s="113"/>
    </row>
    <row r="28" spans="1:7" x14ac:dyDescent="0.25">
      <c r="A28" s="102" t="s">
        <v>510</v>
      </c>
      <c r="B28" s="102" t="s">
        <v>511</v>
      </c>
      <c r="C28" s="102">
        <v>278734</v>
      </c>
      <c r="D28" s="102">
        <v>0</v>
      </c>
      <c r="F28" s="102">
        <f>C28</f>
        <v>278734</v>
      </c>
    </row>
    <row r="29" spans="1:7" outlineLevel="1" x14ac:dyDescent="0.25">
      <c r="A29" s="102" t="s">
        <v>512</v>
      </c>
      <c r="B29" s="119" t="s">
        <v>513</v>
      </c>
    </row>
    <row r="30" spans="1:7" outlineLevel="1" x14ac:dyDescent="0.25">
      <c r="A30" s="102" t="s">
        <v>514</v>
      </c>
      <c r="B30" s="119" t="s">
        <v>515</v>
      </c>
    </row>
    <row r="31" spans="1:7" outlineLevel="1" x14ac:dyDescent="0.25">
      <c r="A31" s="102" t="s">
        <v>516</v>
      </c>
      <c r="B31" s="119"/>
    </row>
    <row r="32" spans="1:7" outlineLevel="1" x14ac:dyDescent="0.25">
      <c r="A32" s="102" t="s">
        <v>517</v>
      </c>
      <c r="B32" s="119"/>
    </row>
    <row r="33" spans="1:7" outlineLevel="1" x14ac:dyDescent="0.25">
      <c r="A33" s="102" t="s">
        <v>518</v>
      </c>
      <c r="B33" s="119"/>
    </row>
    <row r="34" spans="1:7" outlineLevel="1" x14ac:dyDescent="0.25">
      <c r="A34" s="102" t="s">
        <v>519</v>
      </c>
      <c r="B34" s="119"/>
    </row>
    <row r="35" spans="1:7" ht="15" customHeight="1" x14ac:dyDescent="0.25">
      <c r="A35" s="111"/>
      <c r="B35" s="112" t="s">
        <v>520</v>
      </c>
      <c r="C35" s="111" t="s">
        <v>521</v>
      </c>
      <c r="D35" s="111" t="s">
        <v>522</v>
      </c>
      <c r="E35" s="118"/>
      <c r="F35" s="113" t="s">
        <v>487</v>
      </c>
      <c r="G35" s="113"/>
    </row>
    <row r="36" spans="1:7" x14ac:dyDescent="0.25">
      <c r="A36" s="102" t="s">
        <v>523</v>
      </c>
      <c r="B36" s="102" t="s">
        <v>524</v>
      </c>
      <c r="C36" s="343">
        <v>4.0168288227316945E-4</v>
      </c>
      <c r="D36" s="135">
        <v>0</v>
      </c>
      <c r="F36" s="343">
        <f>C36</f>
        <v>4.0168288227316945E-4</v>
      </c>
    </row>
    <row r="37" spans="1:7" outlineLevel="1" x14ac:dyDescent="0.25">
      <c r="A37" s="102" t="s">
        <v>525</v>
      </c>
      <c r="C37" s="135"/>
      <c r="D37" s="135"/>
      <c r="F37" s="135"/>
    </row>
    <row r="38" spans="1:7" outlineLevel="1" x14ac:dyDescent="0.25">
      <c r="A38" s="102" t="s">
        <v>526</v>
      </c>
      <c r="C38" s="135"/>
      <c r="D38" s="135"/>
      <c r="F38" s="135"/>
    </row>
    <row r="39" spans="1:7" outlineLevel="1" x14ac:dyDescent="0.25">
      <c r="A39" s="102" t="s">
        <v>527</v>
      </c>
      <c r="C39" s="135"/>
      <c r="D39" s="135"/>
      <c r="F39" s="135"/>
    </row>
    <row r="40" spans="1:7" outlineLevel="1" x14ac:dyDescent="0.25">
      <c r="A40" s="102" t="s">
        <v>528</v>
      </c>
      <c r="C40" s="135"/>
      <c r="D40" s="135"/>
      <c r="F40" s="135"/>
    </row>
    <row r="41" spans="1:7" outlineLevel="1" x14ac:dyDescent="0.25">
      <c r="A41" s="102" t="s">
        <v>529</v>
      </c>
      <c r="C41" s="135"/>
      <c r="D41" s="135"/>
      <c r="F41" s="135"/>
    </row>
    <row r="42" spans="1:7" outlineLevel="1" x14ac:dyDescent="0.25">
      <c r="A42" s="102" t="s">
        <v>530</v>
      </c>
      <c r="C42" s="135"/>
      <c r="D42" s="135"/>
      <c r="F42" s="135"/>
    </row>
    <row r="43" spans="1:7" ht="15" customHeight="1" x14ac:dyDescent="0.25">
      <c r="A43" s="111"/>
      <c r="B43" s="112" t="s">
        <v>531</v>
      </c>
      <c r="C43" s="111" t="s">
        <v>521</v>
      </c>
      <c r="D43" s="111" t="s">
        <v>522</v>
      </c>
      <c r="E43" s="118"/>
      <c r="F43" s="113" t="s">
        <v>487</v>
      </c>
      <c r="G43" s="113"/>
    </row>
    <row r="44" spans="1:7" x14ac:dyDescent="0.25">
      <c r="A44" s="102" t="s">
        <v>532</v>
      </c>
      <c r="B44" s="120" t="s">
        <v>533</v>
      </c>
      <c r="C44" s="134">
        <f>SUM(C45:C72)</f>
        <v>1</v>
      </c>
      <c r="D44" s="134">
        <f>SUM(D45:D72)</f>
        <v>0</v>
      </c>
      <c r="E44" s="135"/>
      <c r="F44" s="134">
        <f>SUM(F45:F72)</f>
        <v>0</v>
      </c>
      <c r="G44" s="102"/>
    </row>
    <row r="45" spans="1:7" x14ac:dyDescent="0.25">
      <c r="A45" s="102" t="s">
        <v>534</v>
      </c>
      <c r="B45" s="102" t="s">
        <v>535</v>
      </c>
      <c r="C45" s="135">
        <v>0</v>
      </c>
      <c r="D45" s="135">
        <v>0</v>
      </c>
      <c r="E45" s="135"/>
      <c r="F45" s="135">
        <v>0</v>
      </c>
      <c r="G45" s="102"/>
    </row>
    <row r="46" spans="1:7" x14ac:dyDescent="0.25">
      <c r="A46" s="102" t="s">
        <v>536</v>
      </c>
      <c r="B46" s="102" t="s">
        <v>537</v>
      </c>
      <c r="C46" s="135">
        <v>0</v>
      </c>
      <c r="D46" s="135">
        <v>0</v>
      </c>
      <c r="E46" s="135"/>
      <c r="F46" s="135">
        <v>0</v>
      </c>
      <c r="G46" s="102"/>
    </row>
    <row r="47" spans="1:7" x14ac:dyDescent="0.25">
      <c r="A47" s="102" t="s">
        <v>538</v>
      </c>
      <c r="B47" s="102" t="s">
        <v>539</v>
      </c>
      <c r="C47" s="135">
        <v>0</v>
      </c>
      <c r="D47" s="135">
        <v>0</v>
      </c>
      <c r="E47" s="135"/>
      <c r="F47" s="135">
        <v>0</v>
      </c>
      <c r="G47" s="102"/>
    </row>
    <row r="48" spans="1:7" x14ac:dyDescent="0.25">
      <c r="A48" s="102" t="s">
        <v>540</v>
      </c>
      <c r="B48" s="102" t="s">
        <v>541</v>
      </c>
      <c r="C48" s="135">
        <v>0</v>
      </c>
      <c r="D48" s="135">
        <v>0</v>
      </c>
      <c r="E48" s="135"/>
      <c r="F48" s="135">
        <v>0</v>
      </c>
      <c r="G48" s="102"/>
    </row>
    <row r="49" spans="1:7" x14ac:dyDescent="0.25">
      <c r="A49" s="102" t="s">
        <v>542</v>
      </c>
      <c r="B49" s="102" t="s">
        <v>543</v>
      </c>
      <c r="C49" s="135">
        <v>0</v>
      </c>
      <c r="D49" s="135">
        <v>0</v>
      </c>
      <c r="E49" s="135"/>
      <c r="F49" s="135">
        <v>0</v>
      </c>
      <c r="G49" s="102"/>
    </row>
    <row r="50" spans="1:7" x14ac:dyDescent="0.25">
      <c r="A50" s="102" t="s">
        <v>544</v>
      </c>
      <c r="B50" s="102" t="s">
        <v>545</v>
      </c>
      <c r="C50" s="135">
        <v>0</v>
      </c>
      <c r="D50" s="135">
        <v>0</v>
      </c>
      <c r="E50" s="135"/>
      <c r="F50" s="135">
        <v>0</v>
      </c>
      <c r="G50" s="102"/>
    </row>
    <row r="51" spans="1:7" x14ac:dyDescent="0.25">
      <c r="A51" s="102" t="s">
        <v>546</v>
      </c>
      <c r="B51" s="102" t="s">
        <v>547</v>
      </c>
      <c r="C51" s="135">
        <v>0</v>
      </c>
      <c r="D51" s="135">
        <v>0</v>
      </c>
      <c r="E51" s="135"/>
      <c r="F51" s="135">
        <v>0</v>
      </c>
      <c r="G51" s="102"/>
    </row>
    <row r="52" spans="1:7" x14ac:dyDescent="0.25">
      <c r="A52" s="102" t="s">
        <v>548</v>
      </c>
      <c r="B52" s="102" t="s">
        <v>549</v>
      </c>
      <c r="C52" s="135">
        <v>0</v>
      </c>
      <c r="D52" s="135">
        <v>0</v>
      </c>
      <c r="E52" s="135"/>
      <c r="F52" s="135">
        <v>0</v>
      </c>
      <c r="G52" s="102"/>
    </row>
    <row r="53" spans="1:7" x14ac:dyDescent="0.25">
      <c r="A53" s="102" t="s">
        <v>550</v>
      </c>
      <c r="B53" s="102" t="s">
        <v>551</v>
      </c>
      <c r="C53" s="135">
        <v>0</v>
      </c>
      <c r="D53" s="135">
        <v>0</v>
      </c>
      <c r="E53" s="135"/>
      <c r="F53" s="135">
        <v>0</v>
      </c>
      <c r="G53" s="102"/>
    </row>
    <row r="54" spans="1:7" x14ac:dyDescent="0.25">
      <c r="A54" s="102" t="s">
        <v>552</v>
      </c>
      <c r="B54" s="102" t="s">
        <v>553</v>
      </c>
      <c r="C54" s="135">
        <v>0</v>
      </c>
      <c r="D54" s="135">
        <v>0</v>
      </c>
      <c r="E54" s="135"/>
      <c r="F54" s="135">
        <v>0</v>
      </c>
      <c r="G54" s="102"/>
    </row>
    <row r="55" spans="1:7" x14ac:dyDescent="0.25">
      <c r="A55" s="102" t="s">
        <v>554</v>
      </c>
      <c r="B55" s="102" t="s">
        <v>555</v>
      </c>
      <c r="C55" s="135">
        <v>0</v>
      </c>
      <c r="D55" s="135">
        <v>0</v>
      </c>
      <c r="E55" s="135"/>
      <c r="F55" s="135">
        <v>0</v>
      </c>
      <c r="G55" s="102"/>
    </row>
    <row r="56" spans="1:7" x14ac:dyDescent="0.25">
      <c r="A56" s="102" t="s">
        <v>556</v>
      </c>
      <c r="B56" s="102" t="s">
        <v>557</v>
      </c>
      <c r="C56" s="135">
        <v>0</v>
      </c>
      <c r="D56" s="135">
        <v>0</v>
      </c>
      <c r="E56" s="135"/>
      <c r="F56" s="135">
        <v>0</v>
      </c>
      <c r="G56" s="102"/>
    </row>
    <row r="57" spans="1:7" x14ac:dyDescent="0.25">
      <c r="A57" s="102" t="s">
        <v>558</v>
      </c>
      <c r="B57" s="102" t="s">
        <v>559</v>
      </c>
      <c r="C57" s="135">
        <v>0</v>
      </c>
      <c r="D57" s="135">
        <v>0</v>
      </c>
      <c r="E57" s="135"/>
      <c r="F57" s="135">
        <v>0</v>
      </c>
      <c r="G57" s="102"/>
    </row>
    <row r="58" spans="1:7" x14ac:dyDescent="0.25">
      <c r="A58" s="102" t="s">
        <v>560</v>
      </c>
      <c r="B58" s="102" t="s">
        <v>561</v>
      </c>
      <c r="C58" s="135">
        <v>0</v>
      </c>
      <c r="D58" s="135">
        <v>0</v>
      </c>
      <c r="E58" s="135"/>
      <c r="F58" s="135">
        <v>0</v>
      </c>
      <c r="G58" s="102"/>
    </row>
    <row r="59" spans="1:7" x14ac:dyDescent="0.25">
      <c r="A59" s="102" t="s">
        <v>562</v>
      </c>
      <c r="B59" s="102" t="s">
        <v>563</v>
      </c>
      <c r="C59" s="135">
        <v>0</v>
      </c>
      <c r="D59" s="135">
        <v>0</v>
      </c>
      <c r="E59" s="135"/>
      <c r="F59" s="135">
        <v>0</v>
      </c>
      <c r="G59" s="102"/>
    </row>
    <row r="60" spans="1:7" x14ac:dyDescent="0.25">
      <c r="A60" s="102" t="s">
        <v>564</v>
      </c>
      <c r="B60" s="102" t="s">
        <v>3</v>
      </c>
      <c r="C60" s="135">
        <v>0</v>
      </c>
      <c r="D60" s="135">
        <v>0</v>
      </c>
      <c r="E60" s="135"/>
      <c r="F60" s="135">
        <v>0</v>
      </c>
      <c r="G60" s="102"/>
    </row>
    <row r="61" spans="1:7" x14ac:dyDescent="0.25">
      <c r="A61" s="102" t="s">
        <v>565</v>
      </c>
      <c r="B61" s="102" t="s">
        <v>566</v>
      </c>
      <c r="C61" s="135">
        <v>0</v>
      </c>
      <c r="D61" s="135">
        <v>0</v>
      </c>
      <c r="E61" s="135"/>
      <c r="F61" s="135">
        <v>0</v>
      </c>
      <c r="G61" s="102"/>
    </row>
    <row r="62" spans="1:7" x14ac:dyDescent="0.25">
      <c r="A62" s="102" t="s">
        <v>567</v>
      </c>
      <c r="B62" s="102" t="s">
        <v>568</v>
      </c>
      <c r="C62" s="135">
        <v>0</v>
      </c>
      <c r="D62" s="135">
        <v>0</v>
      </c>
      <c r="E62" s="135"/>
      <c r="F62" s="135">
        <v>0</v>
      </c>
      <c r="G62" s="102"/>
    </row>
    <row r="63" spans="1:7" x14ac:dyDescent="0.25">
      <c r="A63" s="102" t="s">
        <v>569</v>
      </c>
      <c r="B63" s="102" t="s">
        <v>570</v>
      </c>
      <c r="C63" s="135">
        <v>0</v>
      </c>
      <c r="D63" s="135">
        <v>0</v>
      </c>
      <c r="E63" s="135"/>
      <c r="F63" s="135">
        <v>0</v>
      </c>
      <c r="G63" s="102"/>
    </row>
    <row r="64" spans="1:7" x14ac:dyDescent="0.25">
      <c r="A64" s="102" t="s">
        <v>571</v>
      </c>
      <c r="B64" s="102" t="s">
        <v>572</v>
      </c>
      <c r="C64" s="135">
        <v>0</v>
      </c>
      <c r="D64" s="135">
        <v>0</v>
      </c>
      <c r="E64" s="135"/>
      <c r="F64" s="135">
        <v>0</v>
      </c>
      <c r="G64" s="102"/>
    </row>
    <row r="65" spans="1:7" x14ac:dyDescent="0.25">
      <c r="A65" s="102" t="s">
        <v>573</v>
      </c>
      <c r="B65" s="102" t="s">
        <v>574</v>
      </c>
      <c r="C65" s="135">
        <v>0</v>
      </c>
      <c r="D65" s="135">
        <v>0</v>
      </c>
      <c r="E65" s="135"/>
      <c r="F65" s="135">
        <v>0</v>
      </c>
      <c r="G65" s="102"/>
    </row>
    <row r="66" spans="1:7" x14ac:dyDescent="0.25">
      <c r="A66" s="102" t="s">
        <v>575</v>
      </c>
      <c r="B66" s="102" t="s">
        <v>576</v>
      </c>
      <c r="C66" s="135">
        <v>0</v>
      </c>
      <c r="D66" s="135">
        <v>0</v>
      </c>
      <c r="E66" s="135"/>
      <c r="F66" s="135">
        <v>0</v>
      </c>
      <c r="G66" s="102"/>
    </row>
    <row r="67" spans="1:7" x14ac:dyDescent="0.25">
      <c r="A67" s="102" t="s">
        <v>577</v>
      </c>
      <c r="B67" s="102" t="s">
        <v>578</v>
      </c>
      <c r="C67" s="135">
        <v>0</v>
      </c>
      <c r="D67" s="135">
        <v>0</v>
      </c>
      <c r="E67" s="135"/>
      <c r="F67" s="135">
        <v>0</v>
      </c>
      <c r="G67" s="102"/>
    </row>
    <row r="68" spans="1:7" x14ac:dyDescent="0.25">
      <c r="A68" s="102" t="s">
        <v>579</v>
      </c>
      <c r="B68" s="102" t="s">
        <v>580</v>
      </c>
      <c r="C68" s="135">
        <v>0</v>
      </c>
      <c r="D68" s="135">
        <v>0</v>
      </c>
      <c r="E68" s="135"/>
      <c r="F68" s="135">
        <v>0</v>
      </c>
      <c r="G68" s="102"/>
    </row>
    <row r="69" spans="1:7" x14ac:dyDescent="0.25">
      <c r="A69" s="102" t="s">
        <v>581</v>
      </c>
      <c r="B69" s="102" t="s">
        <v>582</v>
      </c>
      <c r="C69" s="135">
        <v>0</v>
      </c>
      <c r="D69" s="135">
        <v>0</v>
      </c>
      <c r="E69" s="135"/>
      <c r="F69" s="135">
        <v>0</v>
      </c>
      <c r="G69" s="102"/>
    </row>
    <row r="70" spans="1:7" x14ac:dyDescent="0.25">
      <c r="A70" s="102" t="s">
        <v>583</v>
      </c>
      <c r="B70" s="102" t="s">
        <v>584</v>
      </c>
      <c r="C70" s="135">
        <v>0</v>
      </c>
      <c r="D70" s="135">
        <v>0</v>
      </c>
      <c r="E70" s="135"/>
      <c r="F70" s="135">
        <v>0</v>
      </c>
      <c r="G70" s="102"/>
    </row>
    <row r="71" spans="1:7" x14ac:dyDescent="0.25">
      <c r="A71" s="102" t="s">
        <v>585</v>
      </c>
      <c r="B71" s="102" t="s">
        <v>6</v>
      </c>
      <c r="C71" s="135">
        <v>0</v>
      </c>
      <c r="D71" s="135">
        <v>0</v>
      </c>
      <c r="E71" s="135"/>
      <c r="F71" s="135">
        <v>0</v>
      </c>
      <c r="G71" s="102"/>
    </row>
    <row r="72" spans="1:7" x14ac:dyDescent="0.25">
      <c r="A72" s="102" t="s">
        <v>586</v>
      </c>
      <c r="B72" s="102" t="s">
        <v>587</v>
      </c>
      <c r="C72" s="135">
        <v>1</v>
      </c>
      <c r="D72" s="135">
        <v>0</v>
      </c>
      <c r="E72" s="135"/>
      <c r="F72" s="135">
        <v>0</v>
      </c>
      <c r="G72" s="102"/>
    </row>
    <row r="73" spans="1:7" x14ac:dyDescent="0.25">
      <c r="A73" s="102" t="s">
        <v>588</v>
      </c>
      <c r="B73" s="120" t="s">
        <v>274</v>
      </c>
      <c r="C73" s="134">
        <f>SUM(C74:C76)</f>
        <v>0</v>
      </c>
      <c r="D73" s="134">
        <f>SUM(D74:D76)</f>
        <v>0</v>
      </c>
      <c r="E73" s="135"/>
      <c r="F73" s="134">
        <f>SUM(F74:F76)</f>
        <v>0</v>
      </c>
      <c r="G73" s="102"/>
    </row>
    <row r="74" spans="1:7" x14ac:dyDescent="0.25">
      <c r="A74" s="102" t="s">
        <v>589</v>
      </c>
      <c r="B74" s="102" t="s">
        <v>590</v>
      </c>
      <c r="C74" s="135">
        <v>0</v>
      </c>
      <c r="D74" s="135">
        <v>0</v>
      </c>
      <c r="E74" s="135"/>
      <c r="F74" s="135">
        <v>0</v>
      </c>
      <c r="G74" s="102"/>
    </row>
    <row r="75" spans="1:7" x14ac:dyDescent="0.25">
      <c r="A75" s="102" t="s">
        <v>591</v>
      </c>
      <c r="B75" s="102" t="s">
        <v>592</v>
      </c>
      <c r="C75" s="135">
        <v>0</v>
      </c>
      <c r="D75" s="135">
        <v>0</v>
      </c>
      <c r="E75" s="135"/>
      <c r="F75" s="135">
        <v>0</v>
      </c>
      <c r="G75" s="102"/>
    </row>
    <row r="76" spans="1:7" x14ac:dyDescent="0.25">
      <c r="A76" s="102" t="s">
        <v>1319</v>
      </c>
      <c r="B76" s="102" t="s">
        <v>2</v>
      </c>
      <c r="C76" s="135">
        <v>0</v>
      </c>
      <c r="D76" s="135">
        <v>0</v>
      </c>
      <c r="E76" s="135"/>
      <c r="F76" s="135">
        <v>0</v>
      </c>
      <c r="G76" s="102"/>
    </row>
    <row r="77" spans="1:7" x14ac:dyDescent="0.25">
      <c r="A77" s="102" t="s">
        <v>593</v>
      </c>
      <c r="B77" s="120" t="s">
        <v>92</v>
      </c>
      <c r="C77" s="134">
        <f>SUM(C78:C87)</f>
        <v>0</v>
      </c>
      <c r="D77" s="134">
        <f>SUM(D78:D87)</f>
        <v>0</v>
      </c>
      <c r="E77" s="135"/>
      <c r="F77" s="134">
        <f>SUM(F78:F87)</f>
        <v>0</v>
      </c>
      <c r="G77" s="102"/>
    </row>
    <row r="78" spans="1:7" x14ac:dyDescent="0.25">
      <c r="A78" s="102" t="s">
        <v>594</v>
      </c>
      <c r="B78" s="121" t="s">
        <v>276</v>
      </c>
      <c r="C78" s="135">
        <v>0</v>
      </c>
      <c r="D78" s="135">
        <v>0</v>
      </c>
      <c r="E78" s="135"/>
      <c r="F78" s="135">
        <v>0</v>
      </c>
      <c r="G78" s="102"/>
    </row>
    <row r="79" spans="1:7" x14ac:dyDescent="0.25">
      <c r="A79" s="102" t="s">
        <v>595</v>
      </c>
      <c r="B79" s="121" t="s">
        <v>278</v>
      </c>
      <c r="C79" s="135">
        <v>0</v>
      </c>
      <c r="D79" s="135">
        <v>0</v>
      </c>
      <c r="E79" s="135"/>
      <c r="F79" s="135">
        <v>0</v>
      </c>
      <c r="G79" s="102"/>
    </row>
    <row r="80" spans="1:7" x14ac:dyDescent="0.25">
      <c r="A80" s="102" t="s">
        <v>596</v>
      </c>
      <c r="B80" s="121" t="s">
        <v>280</v>
      </c>
      <c r="C80" s="135">
        <v>0</v>
      </c>
      <c r="D80" s="135">
        <v>0</v>
      </c>
      <c r="E80" s="135"/>
      <c r="F80" s="135">
        <v>0</v>
      </c>
      <c r="G80" s="102"/>
    </row>
    <row r="81" spans="1:7" x14ac:dyDescent="0.25">
      <c r="A81" s="102" t="s">
        <v>597</v>
      </c>
      <c r="B81" s="121" t="s">
        <v>12</v>
      </c>
      <c r="C81" s="135">
        <v>0</v>
      </c>
      <c r="D81" s="135">
        <v>0</v>
      </c>
      <c r="E81" s="135"/>
      <c r="F81" s="135">
        <v>0</v>
      </c>
      <c r="G81" s="102"/>
    </row>
    <row r="82" spans="1:7" x14ac:dyDescent="0.25">
      <c r="A82" s="102" t="s">
        <v>598</v>
      </c>
      <c r="B82" s="121" t="s">
        <v>283</v>
      </c>
      <c r="C82" s="135">
        <v>0</v>
      </c>
      <c r="D82" s="135">
        <v>0</v>
      </c>
      <c r="E82" s="135"/>
      <c r="F82" s="135">
        <v>0</v>
      </c>
      <c r="G82" s="102"/>
    </row>
    <row r="83" spans="1:7" x14ac:dyDescent="0.25">
      <c r="A83" s="102" t="s">
        <v>599</v>
      </c>
      <c r="B83" s="121" t="s">
        <v>285</v>
      </c>
      <c r="C83" s="135">
        <v>0</v>
      </c>
      <c r="D83" s="135">
        <v>0</v>
      </c>
      <c r="E83" s="135"/>
      <c r="F83" s="135">
        <v>0</v>
      </c>
      <c r="G83" s="102"/>
    </row>
    <row r="84" spans="1:7" x14ac:dyDescent="0.25">
      <c r="A84" s="102" t="s">
        <v>600</v>
      </c>
      <c r="B84" s="121" t="s">
        <v>287</v>
      </c>
      <c r="C84" s="135">
        <v>0</v>
      </c>
      <c r="D84" s="135">
        <v>0</v>
      </c>
      <c r="E84" s="135"/>
      <c r="F84" s="135">
        <v>0</v>
      </c>
      <c r="G84" s="102"/>
    </row>
    <row r="85" spans="1:7" x14ac:dyDescent="0.25">
      <c r="A85" s="102" t="s">
        <v>601</v>
      </c>
      <c r="B85" s="121" t="s">
        <v>289</v>
      </c>
      <c r="C85" s="135">
        <v>0</v>
      </c>
      <c r="D85" s="135">
        <v>0</v>
      </c>
      <c r="E85" s="135"/>
      <c r="F85" s="135">
        <v>0</v>
      </c>
      <c r="G85" s="102"/>
    </row>
    <row r="86" spans="1:7" x14ac:dyDescent="0.25">
      <c r="A86" s="102" t="s">
        <v>602</v>
      </c>
      <c r="B86" s="121" t="s">
        <v>291</v>
      </c>
      <c r="C86" s="135">
        <v>0</v>
      </c>
      <c r="D86" s="135">
        <v>0</v>
      </c>
      <c r="E86" s="135"/>
      <c r="F86" s="135">
        <v>0</v>
      </c>
      <c r="G86" s="102"/>
    </row>
    <row r="87" spans="1:7" x14ac:dyDescent="0.25">
      <c r="A87" s="102" t="s">
        <v>603</v>
      </c>
      <c r="B87" s="121" t="s">
        <v>92</v>
      </c>
      <c r="C87" s="135">
        <v>0</v>
      </c>
      <c r="D87" s="135">
        <v>0</v>
      </c>
      <c r="E87" s="135"/>
      <c r="F87" s="135">
        <v>0</v>
      </c>
      <c r="G87" s="102"/>
    </row>
    <row r="88" spans="1:7" outlineLevel="1" x14ac:dyDescent="0.25">
      <c r="A88" s="102" t="s">
        <v>604</v>
      </c>
      <c r="B88" s="117" t="s">
        <v>96</v>
      </c>
      <c r="C88" s="135"/>
      <c r="D88" s="135"/>
      <c r="E88" s="135"/>
      <c r="F88" s="135"/>
      <c r="G88" s="102"/>
    </row>
    <row r="89" spans="1:7" outlineLevel="1" x14ac:dyDescent="0.25">
      <c r="A89" s="102" t="s">
        <v>605</v>
      </c>
      <c r="B89" s="117" t="s">
        <v>96</v>
      </c>
      <c r="C89" s="135"/>
      <c r="D89" s="135"/>
      <c r="E89" s="135"/>
      <c r="F89" s="135"/>
      <c r="G89" s="102"/>
    </row>
    <row r="90" spans="1:7" outlineLevel="1" x14ac:dyDescent="0.25">
      <c r="A90" s="102" t="s">
        <v>606</v>
      </c>
      <c r="B90" s="117" t="s">
        <v>96</v>
      </c>
      <c r="C90" s="135"/>
      <c r="D90" s="135"/>
      <c r="E90" s="135"/>
      <c r="F90" s="135"/>
      <c r="G90" s="102"/>
    </row>
    <row r="91" spans="1:7" outlineLevel="1" x14ac:dyDescent="0.25">
      <c r="A91" s="102" t="s">
        <v>607</v>
      </c>
      <c r="B91" s="117" t="s">
        <v>96</v>
      </c>
      <c r="C91" s="135"/>
      <c r="D91" s="135"/>
      <c r="E91" s="135"/>
      <c r="F91" s="135"/>
      <c r="G91" s="102"/>
    </row>
    <row r="92" spans="1:7" outlineLevel="1" x14ac:dyDescent="0.25">
      <c r="A92" s="102" t="s">
        <v>608</v>
      </c>
      <c r="B92" s="117" t="s">
        <v>96</v>
      </c>
      <c r="C92" s="135"/>
      <c r="D92" s="135"/>
      <c r="E92" s="135"/>
      <c r="F92" s="135"/>
      <c r="G92" s="102"/>
    </row>
    <row r="93" spans="1:7" outlineLevel="1" x14ac:dyDescent="0.25">
      <c r="A93" s="102" t="s">
        <v>609</v>
      </c>
      <c r="B93" s="117" t="s">
        <v>96</v>
      </c>
      <c r="C93" s="135"/>
      <c r="D93" s="135"/>
      <c r="E93" s="135"/>
      <c r="F93" s="135"/>
      <c r="G93" s="102"/>
    </row>
    <row r="94" spans="1:7" outlineLevel="1" x14ac:dyDescent="0.25">
      <c r="A94" s="102" t="s">
        <v>610</v>
      </c>
      <c r="B94" s="117" t="s">
        <v>96</v>
      </c>
      <c r="C94" s="135"/>
      <c r="D94" s="135"/>
      <c r="E94" s="135"/>
      <c r="F94" s="135"/>
      <c r="G94" s="102"/>
    </row>
    <row r="95" spans="1:7" outlineLevel="1" x14ac:dyDescent="0.25">
      <c r="A95" s="102" t="s">
        <v>611</v>
      </c>
      <c r="B95" s="117" t="s">
        <v>96</v>
      </c>
      <c r="C95" s="135"/>
      <c r="D95" s="135"/>
      <c r="E95" s="135"/>
      <c r="F95" s="135"/>
      <c r="G95" s="102"/>
    </row>
    <row r="96" spans="1:7" outlineLevel="1" x14ac:dyDescent="0.25">
      <c r="A96" s="102" t="s">
        <v>612</v>
      </c>
      <c r="B96" s="117" t="s">
        <v>96</v>
      </c>
      <c r="C96" s="135"/>
      <c r="D96" s="135"/>
      <c r="E96" s="135"/>
      <c r="F96" s="135"/>
      <c r="G96" s="102"/>
    </row>
    <row r="97" spans="1:7" outlineLevel="1" x14ac:dyDescent="0.25">
      <c r="A97" s="102" t="s">
        <v>613</v>
      </c>
      <c r="B97" s="117" t="s">
        <v>96</v>
      </c>
      <c r="C97" s="135"/>
      <c r="D97" s="135"/>
      <c r="E97" s="135"/>
      <c r="F97" s="135"/>
      <c r="G97" s="102"/>
    </row>
    <row r="98" spans="1:7" ht="15" customHeight="1" x14ac:dyDescent="0.25">
      <c r="A98" s="111"/>
      <c r="B98" s="112" t="s">
        <v>614</v>
      </c>
      <c r="C98" s="111" t="s">
        <v>521</v>
      </c>
      <c r="D98" s="111" t="s">
        <v>522</v>
      </c>
      <c r="E98" s="118"/>
      <c r="F98" s="113" t="s">
        <v>487</v>
      </c>
      <c r="G98" s="113"/>
    </row>
    <row r="99" spans="1:7" x14ac:dyDescent="0.25">
      <c r="A99" s="102" t="s">
        <v>615</v>
      </c>
      <c r="B99" s="121" t="str">
        <f>'D. Insert Nat Trans Templ'!A218</f>
        <v>East Anglia</v>
      </c>
      <c r="C99" s="343">
        <f>'D. Insert Nat Trans Templ'!E218</f>
        <v>4.2039500959636003E-2</v>
      </c>
      <c r="D99" s="135">
        <v>0</v>
      </c>
      <c r="E99" s="135"/>
      <c r="F99" s="343">
        <f>C99</f>
        <v>4.2039500959636003E-2</v>
      </c>
      <c r="G99" s="102"/>
    </row>
    <row r="100" spans="1:7" x14ac:dyDescent="0.25">
      <c r="A100" s="102" t="s">
        <v>617</v>
      </c>
      <c r="B100" s="121" t="str">
        <f>'D. Insert Nat Trans Templ'!A219</f>
        <v>East Midlands</v>
      </c>
      <c r="C100" s="343">
        <f>'D. Insert Nat Trans Templ'!E219</f>
        <v>6.3414590463240481E-2</v>
      </c>
      <c r="D100" s="135">
        <v>0</v>
      </c>
      <c r="E100" s="135"/>
      <c r="F100" s="343">
        <f t="shared" ref="F100:F110" si="1">C100</f>
        <v>6.3414590463240481E-2</v>
      </c>
      <c r="G100" s="102"/>
    </row>
    <row r="101" spans="1:7" x14ac:dyDescent="0.25">
      <c r="A101" s="102" t="s">
        <v>618</v>
      </c>
      <c r="B101" s="121" t="str">
        <f>'D. Insert Nat Trans Templ'!A220</f>
        <v>London</v>
      </c>
      <c r="C101" s="343">
        <f>'D. Insert Nat Trans Templ'!E220</f>
        <v>0.13460348856811935</v>
      </c>
      <c r="D101" s="135">
        <v>0</v>
      </c>
      <c r="E101" s="135"/>
      <c r="F101" s="343">
        <f t="shared" si="1"/>
        <v>0.13460348856811935</v>
      </c>
      <c r="G101" s="102"/>
    </row>
    <row r="102" spans="1:7" x14ac:dyDescent="0.25">
      <c r="A102" s="102" t="s">
        <v>619</v>
      </c>
      <c r="B102" s="121" t="str">
        <f>'D. Insert Nat Trans Templ'!A221</f>
        <v>North</v>
      </c>
      <c r="C102" s="343">
        <f>'D. Insert Nat Trans Templ'!E221</f>
        <v>4.720156111324493E-2</v>
      </c>
      <c r="D102" s="135">
        <v>0</v>
      </c>
      <c r="E102" s="135"/>
      <c r="F102" s="343">
        <f t="shared" si="1"/>
        <v>4.720156111324493E-2</v>
      </c>
      <c r="G102" s="102"/>
    </row>
    <row r="103" spans="1:7" x14ac:dyDescent="0.25">
      <c r="A103" s="102" t="s">
        <v>620</v>
      </c>
      <c r="B103" s="121" t="str">
        <f>'D. Insert Nat Trans Templ'!A222</f>
        <v>North West</v>
      </c>
      <c r="C103" s="343">
        <f>'D. Insert Nat Trans Templ'!E222</f>
        <v>8.9895253474987655E-2</v>
      </c>
      <c r="D103" s="135">
        <v>0</v>
      </c>
      <c r="E103" s="135"/>
      <c r="F103" s="343">
        <f t="shared" si="1"/>
        <v>8.9895253474987655E-2</v>
      </c>
      <c r="G103" s="102"/>
    </row>
    <row r="104" spans="1:7" x14ac:dyDescent="0.25">
      <c r="A104" s="102" t="s">
        <v>621</v>
      </c>
      <c r="B104" s="121" t="str">
        <f>'D. Insert Nat Trans Templ'!A223</f>
        <v>Scotland</v>
      </c>
      <c r="C104" s="343">
        <f>'D. Insert Nat Trans Templ'!E223</f>
        <v>1.6654931908633087E-2</v>
      </c>
      <c r="D104" s="135">
        <v>0</v>
      </c>
      <c r="E104" s="135"/>
      <c r="F104" s="343">
        <f t="shared" si="1"/>
        <v>1.6654931908633087E-2</v>
      </c>
      <c r="G104" s="102"/>
    </row>
    <row r="105" spans="1:7" x14ac:dyDescent="0.25">
      <c r="A105" s="102" t="s">
        <v>622</v>
      </c>
      <c r="B105" s="121" t="str">
        <f>'D. Insert Nat Trans Templ'!A224</f>
        <v>South East</v>
      </c>
      <c r="C105" s="343">
        <f>'D. Insert Nat Trans Templ'!E224</f>
        <v>0.22954240566739118</v>
      </c>
      <c r="D105" s="135">
        <v>0</v>
      </c>
      <c r="E105" s="135"/>
      <c r="F105" s="343">
        <f t="shared" si="1"/>
        <v>0.22954240566739118</v>
      </c>
      <c r="G105" s="102"/>
    </row>
    <row r="106" spans="1:7" x14ac:dyDescent="0.25">
      <c r="A106" s="102" t="s">
        <v>623</v>
      </c>
      <c r="B106" s="121" t="str">
        <f>'D. Insert Nat Trans Templ'!A225</f>
        <v>South West</v>
      </c>
      <c r="C106" s="343">
        <f>'D. Insert Nat Trans Templ'!E225</f>
        <v>0.14078267071151995</v>
      </c>
      <c r="D106" s="135">
        <v>0</v>
      </c>
      <c r="E106" s="135"/>
      <c r="F106" s="343">
        <f t="shared" si="1"/>
        <v>0.14078267071151995</v>
      </c>
      <c r="G106" s="102"/>
    </row>
    <row r="107" spans="1:7" x14ac:dyDescent="0.25">
      <c r="A107" s="102" t="s">
        <v>624</v>
      </c>
      <c r="B107" s="121" t="str">
        <f>'D. Insert Nat Trans Templ'!A226</f>
        <v>Wales</v>
      </c>
      <c r="C107" s="343">
        <f>'D. Insert Nat Trans Templ'!E226</f>
        <v>5.5848400115631677E-2</v>
      </c>
      <c r="D107" s="135">
        <v>0</v>
      </c>
      <c r="E107" s="135"/>
      <c r="F107" s="343">
        <f t="shared" si="1"/>
        <v>5.5848400115631677E-2</v>
      </c>
      <c r="G107" s="102"/>
    </row>
    <row r="108" spans="1:7" x14ac:dyDescent="0.25">
      <c r="A108" s="102" t="s">
        <v>625</v>
      </c>
      <c r="B108" s="121" t="str">
        <f>'D. Insert Nat Trans Templ'!A227</f>
        <v>West Midlands</v>
      </c>
      <c r="C108" s="343">
        <f>'D. Insert Nat Trans Templ'!E227</f>
        <v>0.11747388067856604</v>
      </c>
      <c r="D108" s="135">
        <v>0</v>
      </c>
      <c r="E108" s="135"/>
      <c r="F108" s="343">
        <f t="shared" si="1"/>
        <v>0.11747388067856604</v>
      </c>
      <c r="G108" s="102"/>
    </row>
    <row r="109" spans="1:7" x14ac:dyDescent="0.25">
      <c r="A109" s="102" t="s">
        <v>626</v>
      </c>
      <c r="B109" s="121" t="str">
        <f>'D. Insert Nat Trans Templ'!A228</f>
        <v>Yorkshire And The Humber</v>
      </c>
      <c r="C109" s="343">
        <f>'D. Insert Nat Trans Templ'!E228</f>
        <v>6.2543316339029681E-2</v>
      </c>
      <c r="D109" s="135">
        <v>0</v>
      </c>
      <c r="E109" s="135"/>
      <c r="F109" s="343">
        <f t="shared" si="1"/>
        <v>6.2543316339029681E-2</v>
      </c>
      <c r="G109" s="102"/>
    </row>
    <row r="110" spans="1:7" x14ac:dyDescent="0.25">
      <c r="A110" s="102" t="s">
        <v>627</v>
      </c>
      <c r="B110" s="121" t="str">
        <f>'D. Insert Nat Trans Templ'!A229</f>
        <v>Unknown</v>
      </c>
      <c r="C110" s="343">
        <f>'D. Insert Nat Trans Templ'!E229</f>
        <v>0</v>
      </c>
      <c r="D110" s="135">
        <v>0</v>
      </c>
      <c r="E110" s="135"/>
      <c r="F110" s="343">
        <f t="shared" si="1"/>
        <v>0</v>
      </c>
      <c r="G110" s="102"/>
    </row>
    <row r="111" spans="1:7" x14ac:dyDescent="0.25">
      <c r="A111" s="102" t="s">
        <v>628</v>
      </c>
      <c r="B111" s="121" t="s">
        <v>616</v>
      </c>
      <c r="C111" s="135" t="s">
        <v>31</v>
      </c>
      <c r="D111" s="135" t="s">
        <v>31</v>
      </c>
      <c r="E111" s="135"/>
      <c r="F111" s="135" t="s">
        <v>31</v>
      </c>
      <c r="G111" s="102"/>
    </row>
    <row r="112" spans="1:7" x14ac:dyDescent="0.25">
      <c r="A112" s="102" t="s">
        <v>629</v>
      </c>
      <c r="B112" s="121" t="s">
        <v>616</v>
      </c>
      <c r="C112" s="135" t="s">
        <v>31</v>
      </c>
      <c r="D112" s="135" t="s">
        <v>31</v>
      </c>
      <c r="E112" s="135"/>
      <c r="F112" s="135" t="s">
        <v>31</v>
      </c>
      <c r="G112" s="102"/>
    </row>
    <row r="113" spans="1:7" x14ac:dyDescent="0.25">
      <c r="A113" s="102" t="s">
        <v>630</v>
      </c>
      <c r="B113" s="121" t="s">
        <v>616</v>
      </c>
      <c r="C113" s="135" t="s">
        <v>31</v>
      </c>
      <c r="D113" s="135" t="s">
        <v>31</v>
      </c>
      <c r="E113" s="135"/>
      <c r="F113" s="135" t="s">
        <v>31</v>
      </c>
      <c r="G113" s="102"/>
    </row>
    <row r="114" spans="1:7" x14ac:dyDescent="0.25">
      <c r="A114" s="102" t="s">
        <v>631</v>
      </c>
      <c r="B114" s="121" t="s">
        <v>616</v>
      </c>
      <c r="C114" s="135" t="s">
        <v>31</v>
      </c>
      <c r="D114" s="135" t="s">
        <v>31</v>
      </c>
      <c r="E114" s="135"/>
      <c r="F114" s="135" t="s">
        <v>31</v>
      </c>
      <c r="G114" s="102"/>
    </row>
    <row r="115" spans="1:7" x14ac:dyDescent="0.25">
      <c r="A115" s="102" t="s">
        <v>632</v>
      </c>
      <c r="B115" s="121" t="s">
        <v>616</v>
      </c>
      <c r="C115" s="135" t="s">
        <v>31</v>
      </c>
      <c r="D115" s="135" t="s">
        <v>31</v>
      </c>
      <c r="E115" s="135"/>
      <c r="F115" s="135" t="s">
        <v>31</v>
      </c>
      <c r="G115" s="102"/>
    </row>
    <row r="116" spans="1:7" x14ac:dyDescent="0.25">
      <c r="A116" s="102" t="s">
        <v>633</v>
      </c>
      <c r="B116" s="121" t="s">
        <v>616</v>
      </c>
      <c r="C116" s="135" t="s">
        <v>31</v>
      </c>
      <c r="D116" s="135" t="s">
        <v>31</v>
      </c>
      <c r="E116" s="135"/>
      <c r="F116" s="135" t="s">
        <v>31</v>
      </c>
      <c r="G116" s="102"/>
    </row>
    <row r="117" spans="1:7" x14ac:dyDescent="0.25">
      <c r="A117" s="102" t="s">
        <v>634</v>
      </c>
      <c r="B117" s="121" t="s">
        <v>616</v>
      </c>
      <c r="C117" s="135" t="s">
        <v>31</v>
      </c>
      <c r="D117" s="135" t="s">
        <v>31</v>
      </c>
      <c r="E117" s="135"/>
      <c r="F117" s="135" t="s">
        <v>31</v>
      </c>
      <c r="G117" s="102"/>
    </row>
    <row r="118" spans="1:7" x14ac:dyDescent="0.25">
      <c r="A118" s="102" t="s">
        <v>635</v>
      </c>
      <c r="B118" s="121" t="s">
        <v>616</v>
      </c>
      <c r="C118" s="135" t="s">
        <v>31</v>
      </c>
      <c r="D118" s="135" t="s">
        <v>31</v>
      </c>
      <c r="E118" s="135"/>
      <c r="F118" s="135" t="s">
        <v>31</v>
      </c>
      <c r="G118" s="102"/>
    </row>
    <row r="119" spans="1:7" x14ac:dyDescent="0.25">
      <c r="A119" s="102" t="s">
        <v>636</v>
      </c>
      <c r="B119" s="121" t="s">
        <v>616</v>
      </c>
      <c r="C119" s="135" t="s">
        <v>31</v>
      </c>
      <c r="D119" s="135" t="s">
        <v>31</v>
      </c>
      <c r="E119" s="135"/>
      <c r="F119" s="135" t="s">
        <v>31</v>
      </c>
      <c r="G119" s="102"/>
    </row>
    <row r="120" spans="1:7" x14ac:dyDescent="0.25">
      <c r="A120" s="102" t="s">
        <v>637</v>
      </c>
      <c r="B120" s="121" t="s">
        <v>616</v>
      </c>
      <c r="C120" s="135" t="s">
        <v>31</v>
      </c>
      <c r="D120" s="135" t="s">
        <v>31</v>
      </c>
      <c r="E120" s="135"/>
      <c r="F120" s="135" t="s">
        <v>31</v>
      </c>
      <c r="G120" s="102"/>
    </row>
    <row r="121" spans="1:7" x14ac:dyDescent="0.25">
      <c r="A121" s="102" t="s">
        <v>638</v>
      </c>
      <c r="B121" s="121" t="s">
        <v>616</v>
      </c>
      <c r="C121" s="135" t="s">
        <v>31</v>
      </c>
      <c r="D121" s="135" t="s">
        <v>31</v>
      </c>
      <c r="E121" s="135"/>
      <c r="F121" s="135" t="s">
        <v>31</v>
      </c>
      <c r="G121" s="102"/>
    </row>
    <row r="122" spans="1:7" x14ac:dyDescent="0.25">
      <c r="A122" s="102" t="s">
        <v>639</v>
      </c>
      <c r="B122" s="121" t="s">
        <v>616</v>
      </c>
      <c r="C122" s="135" t="s">
        <v>31</v>
      </c>
      <c r="D122" s="135" t="s">
        <v>31</v>
      </c>
      <c r="E122" s="135"/>
      <c r="F122" s="135" t="s">
        <v>31</v>
      </c>
      <c r="G122" s="102"/>
    </row>
    <row r="123" spans="1:7" x14ac:dyDescent="0.25">
      <c r="A123" s="102" t="s">
        <v>640</v>
      </c>
      <c r="B123" s="121" t="s">
        <v>616</v>
      </c>
      <c r="C123" s="135" t="s">
        <v>31</v>
      </c>
      <c r="D123" s="135" t="s">
        <v>31</v>
      </c>
      <c r="E123" s="135"/>
      <c r="F123" s="135" t="s">
        <v>31</v>
      </c>
      <c r="G123" s="102"/>
    </row>
    <row r="124" spans="1:7" x14ac:dyDescent="0.25">
      <c r="A124" s="102" t="s">
        <v>641</v>
      </c>
      <c r="B124" s="121" t="s">
        <v>616</v>
      </c>
      <c r="C124" s="135" t="s">
        <v>31</v>
      </c>
      <c r="D124" s="135" t="s">
        <v>31</v>
      </c>
      <c r="E124" s="135"/>
      <c r="F124" s="135" t="s">
        <v>31</v>
      </c>
      <c r="G124" s="102"/>
    </row>
    <row r="125" spans="1:7" x14ac:dyDescent="0.25">
      <c r="A125" s="102" t="s">
        <v>642</v>
      </c>
      <c r="B125" s="121" t="s">
        <v>616</v>
      </c>
      <c r="C125" s="135" t="s">
        <v>31</v>
      </c>
      <c r="D125" s="135" t="s">
        <v>31</v>
      </c>
      <c r="E125" s="135"/>
      <c r="F125" s="135" t="s">
        <v>31</v>
      </c>
      <c r="G125" s="102"/>
    </row>
    <row r="126" spans="1:7" x14ac:dyDescent="0.25">
      <c r="A126" s="102" t="s">
        <v>643</v>
      </c>
      <c r="B126" s="121" t="s">
        <v>616</v>
      </c>
      <c r="C126" s="135" t="s">
        <v>31</v>
      </c>
      <c r="D126" s="135" t="s">
        <v>31</v>
      </c>
      <c r="E126" s="135"/>
      <c r="F126" s="135" t="s">
        <v>31</v>
      </c>
      <c r="G126" s="102"/>
    </row>
    <row r="127" spans="1:7" x14ac:dyDescent="0.25">
      <c r="A127" s="102" t="s">
        <v>644</v>
      </c>
      <c r="B127" s="121" t="s">
        <v>616</v>
      </c>
      <c r="C127" s="135" t="s">
        <v>31</v>
      </c>
      <c r="D127" s="135" t="s">
        <v>31</v>
      </c>
      <c r="E127" s="135"/>
      <c r="F127" s="135" t="s">
        <v>31</v>
      </c>
      <c r="G127" s="102"/>
    </row>
    <row r="128" spans="1:7" x14ac:dyDescent="0.25">
      <c r="A128" s="102" t="s">
        <v>645</v>
      </c>
      <c r="B128" s="121" t="s">
        <v>616</v>
      </c>
      <c r="C128" s="135" t="s">
        <v>31</v>
      </c>
      <c r="D128" s="135" t="s">
        <v>31</v>
      </c>
      <c r="E128" s="135"/>
      <c r="F128" s="135" t="s">
        <v>31</v>
      </c>
      <c r="G128" s="102"/>
    </row>
    <row r="129" spans="1:7" x14ac:dyDescent="0.25">
      <c r="A129" s="102" t="s">
        <v>646</v>
      </c>
      <c r="B129" s="121" t="s">
        <v>616</v>
      </c>
      <c r="C129" s="135" t="s">
        <v>31</v>
      </c>
      <c r="D129" s="135" t="s">
        <v>31</v>
      </c>
      <c r="E129" s="135"/>
      <c r="F129" s="135" t="s">
        <v>31</v>
      </c>
      <c r="G129" s="102"/>
    </row>
    <row r="130" spans="1:7" x14ac:dyDescent="0.25">
      <c r="A130" s="102" t="s">
        <v>1292</v>
      </c>
      <c r="B130" s="121" t="s">
        <v>616</v>
      </c>
      <c r="C130" s="135" t="s">
        <v>31</v>
      </c>
      <c r="D130" s="135" t="s">
        <v>31</v>
      </c>
      <c r="E130" s="135"/>
      <c r="F130" s="135" t="s">
        <v>31</v>
      </c>
      <c r="G130" s="102"/>
    </row>
    <row r="131" spans="1:7" x14ac:dyDescent="0.25">
      <c r="A131" s="102" t="s">
        <v>1293</v>
      </c>
      <c r="B131" s="121" t="s">
        <v>616</v>
      </c>
      <c r="C131" s="135" t="s">
        <v>31</v>
      </c>
      <c r="D131" s="135" t="s">
        <v>31</v>
      </c>
      <c r="E131" s="135"/>
      <c r="F131" s="135" t="s">
        <v>31</v>
      </c>
      <c r="G131" s="102"/>
    </row>
    <row r="132" spans="1:7" x14ac:dyDescent="0.25">
      <c r="A132" s="102" t="s">
        <v>1294</v>
      </c>
      <c r="B132" s="121" t="s">
        <v>616</v>
      </c>
      <c r="C132" s="135" t="s">
        <v>31</v>
      </c>
      <c r="D132" s="135" t="s">
        <v>31</v>
      </c>
      <c r="E132" s="135"/>
      <c r="F132" s="135" t="s">
        <v>31</v>
      </c>
      <c r="G132" s="102"/>
    </row>
    <row r="133" spans="1:7" x14ac:dyDescent="0.25">
      <c r="A133" s="102" t="s">
        <v>1295</v>
      </c>
      <c r="B133" s="121" t="s">
        <v>616</v>
      </c>
      <c r="C133" s="135" t="s">
        <v>31</v>
      </c>
      <c r="D133" s="135" t="s">
        <v>31</v>
      </c>
      <c r="E133" s="135"/>
      <c r="F133" s="135" t="s">
        <v>31</v>
      </c>
      <c r="G133" s="102"/>
    </row>
    <row r="134" spans="1:7" x14ac:dyDescent="0.25">
      <c r="A134" s="102" t="s">
        <v>1296</v>
      </c>
      <c r="B134" s="121" t="s">
        <v>616</v>
      </c>
      <c r="C134" s="135" t="s">
        <v>31</v>
      </c>
      <c r="D134" s="135" t="s">
        <v>31</v>
      </c>
      <c r="E134" s="135"/>
      <c r="F134" s="135" t="s">
        <v>31</v>
      </c>
      <c r="G134" s="102"/>
    </row>
    <row r="135" spans="1:7" x14ac:dyDescent="0.25">
      <c r="A135" s="102" t="s">
        <v>1297</v>
      </c>
      <c r="B135" s="121" t="s">
        <v>616</v>
      </c>
      <c r="C135" s="135" t="s">
        <v>31</v>
      </c>
      <c r="D135" s="135" t="s">
        <v>31</v>
      </c>
      <c r="E135" s="135"/>
      <c r="F135" s="135" t="s">
        <v>31</v>
      </c>
      <c r="G135" s="102"/>
    </row>
    <row r="136" spans="1:7" x14ac:dyDescent="0.25">
      <c r="A136" s="102" t="s">
        <v>1298</v>
      </c>
      <c r="B136" s="121" t="s">
        <v>616</v>
      </c>
      <c r="C136" s="135" t="s">
        <v>31</v>
      </c>
      <c r="D136" s="135" t="s">
        <v>31</v>
      </c>
      <c r="E136" s="135"/>
      <c r="F136" s="135" t="s">
        <v>31</v>
      </c>
      <c r="G136" s="102"/>
    </row>
    <row r="137" spans="1:7" x14ac:dyDescent="0.25">
      <c r="A137" s="102" t="s">
        <v>1299</v>
      </c>
      <c r="B137" s="121" t="s">
        <v>616</v>
      </c>
      <c r="C137" s="135" t="s">
        <v>31</v>
      </c>
      <c r="D137" s="135" t="s">
        <v>31</v>
      </c>
      <c r="E137" s="135"/>
      <c r="F137" s="135" t="s">
        <v>31</v>
      </c>
      <c r="G137" s="102"/>
    </row>
    <row r="138" spans="1:7" x14ac:dyDescent="0.25">
      <c r="A138" s="102" t="s">
        <v>1300</v>
      </c>
      <c r="B138" s="121" t="s">
        <v>616</v>
      </c>
      <c r="C138" s="135" t="s">
        <v>31</v>
      </c>
      <c r="D138" s="135" t="s">
        <v>31</v>
      </c>
      <c r="E138" s="135"/>
      <c r="F138" s="135" t="s">
        <v>31</v>
      </c>
      <c r="G138" s="102"/>
    </row>
    <row r="139" spans="1:7" x14ac:dyDescent="0.25">
      <c r="A139" s="102" t="s">
        <v>1301</v>
      </c>
      <c r="B139" s="121" t="s">
        <v>616</v>
      </c>
      <c r="C139" s="135" t="s">
        <v>31</v>
      </c>
      <c r="D139" s="135" t="s">
        <v>31</v>
      </c>
      <c r="E139" s="135"/>
      <c r="F139" s="135" t="s">
        <v>31</v>
      </c>
      <c r="G139" s="102"/>
    </row>
    <row r="140" spans="1:7" x14ac:dyDescent="0.25">
      <c r="A140" s="102" t="s">
        <v>1302</v>
      </c>
      <c r="B140" s="121" t="s">
        <v>616</v>
      </c>
      <c r="C140" s="135" t="s">
        <v>31</v>
      </c>
      <c r="D140" s="135" t="s">
        <v>31</v>
      </c>
      <c r="E140" s="135"/>
      <c r="F140" s="135" t="s">
        <v>31</v>
      </c>
      <c r="G140" s="102"/>
    </row>
    <row r="141" spans="1:7" x14ac:dyDescent="0.25">
      <c r="A141" s="102" t="s">
        <v>1303</v>
      </c>
      <c r="B141" s="121" t="s">
        <v>616</v>
      </c>
      <c r="C141" s="135" t="s">
        <v>31</v>
      </c>
      <c r="D141" s="135" t="s">
        <v>31</v>
      </c>
      <c r="E141" s="135"/>
      <c r="F141" s="135" t="s">
        <v>31</v>
      </c>
      <c r="G141" s="102"/>
    </row>
    <row r="142" spans="1:7" x14ac:dyDescent="0.25">
      <c r="A142" s="102" t="s">
        <v>1304</v>
      </c>
      <c r="B142" s="121" t="s">
        <v>616</v>
      </c>
      <c r="C142" s="135" t="s">
        <v>31</v>
      </c>
      <c r="D142" s="135" t="s">
        <v>31</v>
      </c>
      <c r="E142" s="135"/>
      <c r="F142" s="135" t="s">
        <v>31</v>
      </c>
      <c r="G142" s="102"/>
    </row>
    <row r="143" spans="1:7" x14ac:dyDescent="0.25">
      <c r="A143" s="102" t="s">
        <v>1305</v>
      </c>
      <c r="B143" s="121" t="s">
        <v>616</v>
      </c>
      <c r="C143" s="135" t="s">
        <v>31</v>
      </c>
      <c r="D143" s="135" t="s">
        <v>31</v>
      </c>
      <c r="E143" s="135"/>
      <c r="F143" s="135" t="s">
        <v>31</v>
      </c>
      <c r="G143" s="102"/>
    </row>
    <row r="144" spans="1:7" x14ac:dyDescent="0.25">
      <c r="A144" s="102" t="s">
        <v>1306</v>
      </c>
      <c r="B144" s="121" t="s">
        <v>616</v>
      </c>
      <c r="C144" s="135" t="s">
        <v>31</v>
      </c>
      <c r="D144" s="135" t="s">
        <v>31</v>
      </c>
      <c r="E144" s="135"/>
      <c r="F144" s="135" t="s">
        <v>31</v>
      </c>
      <c r="G144" s="102"/>
    </row>
    <row r="145" spans="1:7" x14ac:dyDescent="0.25">
      <c r="A145" s="102" t="s">
        <v>1307</v>
      </c>
      <c r="B145" s="121" t="s">
        <v>616</v>
      </c>
      <c r="C145" s="135" t="s">
        <v>31</v>
      </c>
      <c r="D145" s="135" t="s">
        <v>31</v>
      </c>
      <c r="E145" s="135"/>
      <c r="F145" s="135" t="s">
        <v>31</v>
      </c>
      <c r="G145" s="102"/>
    </row>
    <row r="146" spans="1:7" x14ac:dyDescent="0.25">
      <c r="A146" s="102" t="s">
        <v>1308</v>
      </c>
      <c r="B146" s="121" t="s">
        <v>616</v>
      </c>
      <c r="C146" s="135" t="s">
        <v>31</v>
      </c>
      <c r="D146" s="135" t="s">
        <v>31</v>
      </c>
      <c r="E146" s="135"/>
      <c r="F146" s="135" t="s">
        <v>31</v>
      </c>
      <c r="G146" s="102"/>
    </row>
    <row r="147" spans="1:7" x14ac:dyDescent="0.25">
      <c r="A147" s="102" t="s">
        <v>1309</v>
      </c>
      <c r="B147" s="121" t="s">
        <v>616</v>
      </c>
      <c r="C147" s="135" t="s">
        <v>31</v>
      </c>
      <c r="D147" s="135" t="s">
        <v>31</v>
      </c>
      <c r="E147" s="135"/>
      <c r="F147" s="135" t="s">
        <v>31</v>
      </c>
      <c r="G147" s="102"/>
    </row>
    <row r="148" spans="1:7" x14ac:dyDescent="0.25">
      <c r="A148" s="102" t="s">
        <v>1310</v>
      </c>
      <c r="B148" s="121" t="s">
        <v>616</v>
      </c>
      <c r="C148" s="135" t="s">
        <v>31</v>
      </c>
      <c r="D148" s="135" t="s">
        <v>31</v>
      </c>
      <c r="E148" s="135"/>
      <c r="F148" s="135" t="s">
        <v>31</v>
      </c>
      <c r="G148" s="102"/>
    </row>
    <row r="149" spans="1:7" ht="15" customHeight="1" x14ac:dyDescent="0.25">
      <c r="A149" s="111"/>
      <c r="B149" s="112" t="s">
        <v>647</v>
      </c>
      <c r="C149" s="111" t="s">
        <v>521</v>
      </c>
      <c r="D149" s="111" t="s">
        <v>522</v>
      </c>
      <c r="E149" s="118"/>
      <c r="F149" s="113" t="s">
        <v>487</v>
      </c>
      <c r="G149" s="113"/>
    </row>
    <row r="150" spans="1:7" x14ac:dyDescent="0.25">
      <c r="A150" s="102" t="s">
        <v>648</v>
      </c>
      <c r="B150" s="102" t="s">
        <v>649</v>
      </c>
      <c r="C150" s="343">
        <f>'D. Insert Nat Trans Templ'!E256</f>
        <v>0.33880193617264981</v>
      </c>
      <c r="D150" s="135">
        <v>0</v>
      </c>
      <c r="E150" s="136"/>
      <c r="F150" s="343">
        <f>C150</f>
        <v>0.33880193617264981</v>
      </c>
    </row>
    <row r="151" spans="1:7" x14ac:dyDescent="0.25">
      <c r="A151" s="102" t="s">
        <v>650</v>
      </c>
      <c r="B151" s="102" t="s">
        <v>651</v>
      </c>
      <c r="C151" s="343">
        <f>SUM('D. Insert Nat Trans Templ'!E257:E258)</f>
        <v>0.66119806382735025</v>
      </c>
      <c r="D151" s="135">
        <v>0</v>
      </c>
      <c r="E151" s="136"/>
      <c r="F151" s="343">
        <f t="shared" ref="F151:F152" si="2">C151</f>
        <v>0.66119806382735025</v>
      </c>
    </row>
    <row r="152" spans="1:7" x14ac:dyDescent="0.25">
      <c r="A152" s="102" t="s">
        <v>652</v>
      </c>
      <c r="B152" s="102" t="s">
        <v>92</v>
      </c>
      <c r="C152" s="343">
        <v>0</v>
      </c>
      <c r="D152" s="135">
        <v>0</v>
      </c>
      <c r="E152" s="136"/>
      <c r="F152" s="343">
        <f t="shared" si="2"/>
        <v>0</v>
      </c>
    </row>
    <row r="153" spans="1:7" outlineLevel="1" x14ac:dyDescent="0.25">
      <c r="A153" s="102" t="s">
        <v>653</v>
      </c>
      <c r="C153" s="135"/>
      <c r="D153" s="135"/>
      <c r="E153" s="136"/>
      <c r="F153" s="135"/>
    </row>
    <row r="154" spans="1:7" outlineLevel="1" x14ac:dyDescent="0.25">
      <c r="A154" s="102" t="s">
        <v>654</v>
      </c>
      <c r="C154" s="135"/>
      <c r="D154" s="135"/>
      <c r="E154" s="136"/>
      <c r="F154" s="135"/>
    </row>
    <row r="155" spans="1:7" outlineLevel="1" x14ac:dyDescent="0.25">
      <c r="A155" s="102" t="s">
        <v>655</v>
      </c>
      <c r="C155" s="135"/>
      <c r="D155" s="135"/>
      <c r="E155" s="136"/>
      <c r="F155" s="135"/>
    </row>
    <row r="156" spans="1:7" outlineLevel="1" x14ac:dyDescent="0.25">
      <c r="A156" s="102" t="s">
        <v>656</v>
      </c>
      <c r="C156" s="135"/>
      <c r="D156" s="135"/>
      <c r="E156" s="136"/>
      <c r="F156" s="135"/>
    </row>
    <row r="157" spans="1:7" outlineLevel="1" x14ac:dyDescent="0.25">
      <c r="A157" s="102" t="s">
        <v>657</v>
      </c>
      <c r="C157" s="135"/>
      <c r="D157" s="135"/>
      <c r="E157" s="136"/>
      <c r="F157" s="135"/>
    </row>
    <row r="158" spans="1:7" outlineLevel="1" x14ac:dyDescent="0.25">
      <c r="A158" s="102" t="s">
        <v>658</v>
      </c>
      <c r="C158" s="135"/>
      <c r="D158" s="135"/>
      <c r="E158" s="136"/>
      <c r="F158" s="135"/>
    </row>
    <row r="159" spans="1:7" ht="15" customHeight="1" x14ac:dyDescent="0.25">
      <c r="A159" s="111"/>
      <c r="B159" s="112" t="s">
        <v>659</v>
      </c>
      <c r="C159" s="111" t="s">
        <v>521</v>
      </c>
      <c r="D159" s="111" t="s">
        <v>522</v>
      </c>
      <c r="E159" s="118"/>
      <c r="F159" s="113" t="s">
        <v>487</v>
      </c>
      <c r="G159" s="113"/>
    </row>
    <row r="160" spans="1:7" x14ac:dyDescent="0.25">
      <c r="A160" s="102" t="s">
        <v>660</v>
      </c>
      <c r="B160" s="102" t="s">
        <v>661</v>
      </c>
      <c r="C160" s="343">
        <f>'D. Insert Nat Trans Templ'!E235</f>
        <v>0.37198827578074939</v>
      </c>
      <c r="D160" s="135">
        <v>0</v>
      </c>
      <c r="E160" s="136"/>
      <c r="F160" s="343">
        <f>C160</f>
        <v>0.37198827578074939</v>
      </c>
    </row>
    <row r="161" spans="1:7" x14ac:dyDescent="0.25">
      <c r="A161" s="102" t="s">
        <v>662</v>
      </c>
      <c r="B161" s="102" t="s">
        <v>663</v>
      </c>
      <c r="C161" s="343">
        <f>'D. Insert Nat Trans Templ'!E233</f>
        <v>0.62801172421925067</v>
      </c>
      <c r="D161" s="135">
        <v>0</v>
      </c>
      <c r="E161" s="136"/>
      <c r="F161" s="343">
        <f>C161</f>
        <v>0.62801172421925067</v>
      </c>
    </row>
    <row r="162" spans="1:7" x14ac:dyDescent="0.25">
      <c r="A162" s="102" t="s">
        <v>664</v>
      </c>
      <c r="B162" s="102" t="s">
        <v>92</v>
      </c>
      <c r="C162" s="135">
        <v>0</v>
      </c>
      <c r="D162" s="135">
        <v>0</v>
      </c>
      <c r="E162" s="136"/>
      <c r="F162" s="135">
        <v>0</v>
      </c>
    </row>
    <row r="163" spans="1:7" outlineLevel="1" x14ac:dyDescent="0.25">
      <c r="A163" s="102" t="s">
        <v>665</v>
      </c>
      <c r="E163" s="97"/>
    </row>
    <row r="164" spans="1:7" outlineLevel="1" x14ac:dyDescent="0.25">
      <c r="A164" s="102" t="s">
        <v>666</v>
      </c>
      <c r="E164" s="97"/>
    </row>
    <row r="165" spans="1:7" outlineLevel="1" x14ac:dyDescent="0.25">
      <c r="A165" s="102" t="s">
        <v>667</v>
      </c>
      <c r="E165" s="97"/>
    </row>
    <row r="166" spans="1:7" outlineLevel="1" x14ac:dyDescent="0.25">
      <c r="A166" s="102" t="s">
        <v>668</v>
      </c>
      <c r="E166" s="97"/>
    </row>
    <row r="167" spans="1:7" outlineLevel="1" x14ac:dyDescent="0.25">
      <c r="A167" s="102" t="s">
        <v>669</v>
      </c>
      <c r="E167" s="97"/>
    </row>
    <row r="168" spans="1:7" outlineLevel="1" x14ac:dyDescent="0.25">
      <c r="A168" s="102" t="s">
        <v>670</v>
      </c>
      <c r="E168" s="97"/>
    </row>
    <row r="169" spans="1:7" ht="15" customHeight="1" x14ac:dyDescent="0.25">
      <c r="A169" s="111"/>
      <c r="B169" s="112" t="s">
        <v>671</v>
      </c>
      <c r="C169" s="111" t="s">
        <v>521</v>
      </c>
      <c r="D169" s="111" t="s">
        <v>522</v>
      </c>
      <c r="E169" s="118"/>
      <c r="F169" s="113" t="s">
        <v>487</v>
      </c>
      <c r="G169" s="113"/>
    </row>
    <row r="170" spans="1:7" x14ac:dyDescent="0.25">
      <c r="A170" s="102" t="s">
        <v>672</v>
      </c>
      <c r="B170" s="122" t="s">
        <v>673</v>
      </c>
      <c r="C170" s="343">
        <f>'D. Insert Nat Trans Templ'!E240</f>
        <v>4.0588936602038501E-2</v>
      </c>
      <c r="D170" s="135">
        <v>0</v>
      </c>
      <c r="E170" s="136"/>
      <c r="F170" s="343">
        <f>C170</f>
        <v>4.0588936602038501E-2</v>
      </c>
    </row>
    <row r="171" spans="1:7" x14ac:dyDescent="0.25">
      <c r="A171" s="102" t="s">
        <v>674</v>
      </c>
      <c r="B171" s="122" t="s">
        <v>675</v>
      </c>
      <c r="C171" s="343">
        <f>'D. Insert Nat Trans Templ'!E241</f>
        <v>7.3559798053760062E-2</v>
      </c>
      <c r="D171" s="135">
        <v>0</v>
      </c>
      <c r="E171" s="136"/>
      <c r="F171" s="343">
        <f t="shared" ref="F171:F174" si="3">C171</f>
        <v>7.3559798053760062E-2</v>
      </c>
    </row>
    <row r="172" spans="1:7" x14ac:dyDescent="0.25">
      <c r="A172" s="102" t="s">
        <v>676</v>
      </c>
      <c r="B172" s="122" t="s">
        <v>677</v>
      </c>
      <c r="C172" s="343">
        <f>'D. Insert Nat Trans Templ'!E242</f>
        <v>6.4086475538524701E-2</v>
      </c>
      <c r="D172" s="135">
        <v>0</v>
      </c>
      <c r="E172" s="135"/>
      <c r="F172" s="343">
        <f t="shared" si="3"/>
        <v>6.4086475538524701E-2</v>
      </c>
    </row>
    <row r="173" spans="1:7" x14ac:dyDescent="0.25">
      <c r="A173" s="102" t="s">
        <v>678</v>
      </c>
      <c r="B173" s="122" t="s">
        <v>679</v>
      </c>
      <c r="C173" s="343">
        <f>SUM('D. Insert Nat Trans Templ'!E243:E244)</f>
        <v>0.14494816682935191</v>
      </c>
      <c r="D173" s="135">
        <v>0</v>
      </c>
      <c r="E173" s="135"/>
      <c r="F173" s="343">
        <f t="shared" si="3"/>
        <v>0.14494816682935191</v>
      </c>
    </row>
    <row r="174" spans="1:7" x14ac:dyDescent="0.25">
      <c r="A174" s="102" t="s">
        <v>680</v>
      </c>
      <c r="B174" s="122" t="s">
        <v>681</v>
      </c>
      <c r="C174" s="343">
        <f>SUM('D. Insert Nat Trans Templ'!E245:E252)</f>
        <v>0.67681662297632483</v>
      </c>
      <c r="D174" s="135">
        <v>0</v>
      </c>
      <c r="E174" s="135"/>
      <c r="F174" s="343">
        <f t="shared" si="3"/>
        <v>0.67681662297632483</v>
      </c>
    </row>
    <row r="175" spans="1:7" outlineLevel="1" x14ac:dyDescent="0.25">
      <c r="A175" s="102" t="s">
        <v>682</v>
      </c>
      <c r="B175" s="119"/>
      <c r="C175" s="135"/>
      <c r="D175" s="135"/>
      <c r="E175" s="135"/>
      <c r="F175" s="135"/>
    </row>
    <row r="176" spans="1:7" outlineLevel="1" x14ac:dyDescent="0.25">
      <c r="A176" s="102" t="s">
        <v>683</v>
      </c>
      <c r="B176" s="119"/>
      <c r="C176" s="135"/>
      <c r="D176" s="135"/>
      <c r="E176" s="135"/>
      <c r="F176" s="135"/>
    </row>
    <row r="177" spans="1:7" outlineLevel="1" x14ac:dyDescent="0.25">
      <c r="A177" s="102" t="s">
        <v>684</v>
      </c>
      <c r="B177" s="122"/>
      <c r="C177" s="135"/>
      <c r="D177" s="135"/>
      <c r="E177" s="135"/>
      <c r="F177" s="135"/>
    </row>
    <row r="178" spans="1:7" outlineLevel="1" x14ac:dyDescent="0.25">
      <c r="A178" s="102" t="s">
        <v>685</v>
      </c>
      <c r="B178" s="122"/>
      <c r="C178" s="135"/>
      <c r="D178" s="135"/>
      <c r="E178" s="135"/>
      <c r="F178" s="135"/>
    </row>
    <row r="179" spans="1:7" ht="15" customHeight="1" x14ac:dyDescent="0.25">
      <c r="A179" s="111"/>
      <c r="B179" s="112" t="s">
        <v>686</v>
      </c>
      <c r="C179" s="111" t="s">
        <v>521</v>
      </c>
      <c r="D179" s="111" t="s">
        <v>522</v>
      </c>
      <c r="E179" s="118"/>
      <c r="F179" s="113" t="s">
        <v>487</v>
      </c>
      <c r="G179" s="113"/>
    </row>
    <row r="180" spans="1:7" x14ac:dyDescent="0.25">
      <c r="A180" s="102" t="s">
        <v>687</v>
      </c>
      <c r="B180" s="102" t="s">
        <v>688</v>
      </c>
      <c r="C180" s="343">
        <v>7.8712414419804637E-3</v>
      </c>
      <c r="D180" s="135">
        <v>0</v>
      </c>
      <c r="E180" s="136"/>
      <c r="F180" s="343">
        <f>C180</f>
        <v>7.8712414419804637E-3</v>
      </c>
    </row>
    <row r="181" spans="1:7" outlineLevel="1" x14ac:dyDescent="0.25">
      <c r="A181" s="102" t="s">
        <v>689</v>
      </c>
      <c r="B181" s="123"/>
      <c r="C181" s="135"/>
      <c r="D181" s="135"/>
      <c r="E181" s="136"/>
      <c r="F181" s="135"/>
    </row>
    <row r="182" spans="1:7" outlineLevel="1" x14ac:dyDescent="0.25">
      <c r="A182" s="102" t="s">
        <v>690</v>
      </c>
      <c r="B182" s="123"/>
      <c r="C182" s="135"/>
      <c r="D182" s="135"/>
      <c r="E182" s="136"/>
      <c r="F182" s="135"/>
    </row>
    <row r="183" spans="1:7" outlineLevel="1" x14ac:dyDescent="0.25">
      <c r="A183" s="102" t="s">
        <v>691</v>
      </c>
      <c r="B183" s="123"/>
      <c r="C183" s="135"/>
      <c r="D183" s="135"/>
      <c r="E183" s="136"/>
      <c r="F183" s="135"/>
    </row>
    <row r="184" spans="1:7" outlineLevel="1" x14ac:dyDescent="0.25">
      <c r="A184" s="102" t="s">
        <v>692</v>
      </c>
      <c r="B184" s="123"/>
      <c r="C184" s="135"/>
      <c r="D184" s="135"/>
      <c r="E184" s="136"/>
      <c r="F184" s="135"/>
    </row>
    <row r="185" spans="1:7" ht="18.75" x14ac:dyDescent="0.25">
      <c r="A185" s="124"/>
      <c r="B185" s="125" t="s">
        <v>484</v>
      </c>
      <c r="C185" s="124"/>
      <c r="D185" s="124"/>
      <c r="E185" s="124"/>
      <c r="F185" s="126"/>
      <c r="G185" s="126"/>
    </row>
    <row r="186" spans="1:7" ht="15" customHeight="1" x14ac:dyDescent="0.25">
      <c r="A186" s="111"/>
      <c r="B186" s="112" t="s">
        <v>693</v>
      </c>
      <c r="C186" s="111" t="s">
        <v>694</v>
      </c>
      <c r="D186" s="111" t="s">
        <v>695</v>
      </c>
      <c r="E186" s="118"/>
      <c r="F186" s="111" t="s">
        <v>521</v>
      </c>
      <c r="G186" s="111" t="s">
        <v>696</v>
      </c>
    </row>
    <row r="187" spans="1:7" x14ac:dyDescent="0.25">
      <c r="A187" s="102" t="s">
        <v>697</v>
      </c>
      <c r="B187" s="121" t="s">
        <v>698</v>
      </c>
      <c r="C187" s="337">
        <f>'D. Insert Nat Trans Templ'!B101/1000</f>
        <v>96.430155537358203</v>
      </c>
      <c r="E187" s="127"/>
      <c r="F187" s="128"/>
      <c r="G187" s="128"/>
    </row>
    <row r="188" spans="1:7" x14ac:dyDescent="0.25">
      <c r="A188" s="127"/>
      <c r="B188" s="129"/>
      <c r="C188" s="337"/>
      <c r="D188" s="127"/>
      <c r="E188" s="127"/>
      <c r="F188" s="128"/>
      <c r="G188" s="128"/>
    </row>
    <row r="189" spans="1:7" x14ac:dyDescent="0.25">
      <c r="B189" s="121" t="s">
        <v>699</v>
      </c>
      <c r="C189" s="337"/>
      <c r="D189" s="127"/>
      <c r="E189" s="127"/>
      <c r="F189" s="128"/>
      <c r="G189" s="128"/>
    </row>
    <row r="190" spans="1:7" x14ac:dyDescent="0.25">
      <c r="A190" s="102" t="s">
        <v>700</v>
      </c>
      <c r="B190" s="121" t="s">
        <v>1533</v>
      </c>
      <c r="C190" s="337">
        <f>'D. Insert Nat Trans Templ'!D194/1000000</f>
        <v>15.98989392</v>
      </c>
      <c r="D190" s="102">
        <f>'D. Insert Nat Trans Templ'!B194</f>
        <v>6338</v>
      </c>
      <c r="E190" s="127"/>
      <c r="F190" s="114">
        <f>IF($C$214=0,"",IF(C190="[for completion]","",IF(C190="","",C190/$C$214)))</f>
        <v>5.9489835507225866E-4</v>
      </c>
      <c r="G190" s="114">
        <f>IF($D$214=0,"",IF(D190="[for completion]","",IF(D190="","",D190/$D$214)))</f>
        <v>2.2738524901877777E-2</v>
      </c>
    </row>
    <row r="191" spans="1:7" x14ac:dyDescent="0.25">
      <c r="A191" s="102" t="s">
        <v>701</v>
      </c>
      <c r="B191" s="121" t="s">
        <v>1534</v>
      </c>
      <c r="C191" s="337">
        <f>'D. Insert Nat Trans Templ'!D195/1000000</f>
        <v>55.304265460000003</v>
      </c>
      <c r="D191" s="102">
        <f>'D. Insert Nat Trans Templ'!B195</f>
        <v>7302</v>
      </c>
      <c r="E191" s="127"/>
      <c r="F191" s="114">
        <f t="shared" ref="F191:F213" si="4">IF($C$214=0,"",IF(C191="[for completion]","",IF(C191="","",C191/$C$214)))</f>
        <v>2.0575756609293085E-3</v>
      </c>
      <c r="G191" s="114">
        <f t="shared" ref="G191:G213" si="5">IF($D$214=0,"",IF(D191="[for completion]","",IF(D191="","",D191/$D$214)))</f>
        <v>2.6197019380484621E-2</v>
      </c>
    </row>
    <row r="192" spans="1:7" x14ac:dyDescent="0.25">
      <c r="A192" s="102" t="s">
        <v>702</v>
      </c>
      <c r="B192" s="121" t="s">
        <v>1535</v>
      </c>
      <c r="C192" s="337">
        <f>'D. Insert Nat Trans Templ'!D196/1000000</f>
        <v>473.76966216000005</v>
      </c>
      <c r="D192" s="102">
        <f>'D. Insert Nat Trans Templ'!B196</f>
        <v>26666</v>
      </c>
      <c r="E192" s="127"/>
      <c r="F192" s="114">
        <f t="shared" si="4"/>
        <v>1.7626432927712866E-2</v>
      </c>
      <c r="G192" s="114">
        <f t="shared" si="5"/>
        <v>9.5668271542043673E-2</v>
      </c>
    </row>
    <row r="193" spans="1:7" x14ac:dyDescent="0.25">
      <c r="A193" s="102" t="s">
        <v>703</v>
      </c>
      <c r="B193" s="121" t="s">
        <v>1536</v>
      </c>
      <c r="C193" s="337">
        <f>'D. Insert Nat Trans Templ'!D197/1000000</f>
        <v>1934.63568964</v>
      </c>
      <c r="D193" s="102">
        <f>'D. Insert Nat Trans Templ'!B197</f>
        <v>51302</v>
      </c>
      <c r="E193" s="127"/>
      <c r="F193" s="114">
        <f t="shared" si="4"/>
        <v>7.1977437448247986E-2</v>
      </c>
      <c r="G193" s="114">
        <f t="shared" si="5"/>
        <v>0.18405361383971816</v>
      </c>
    </row>
    <row r="194" spans="1:7" x14ac:dyDescent="0.25">
      <c r="A194" s="102" t="s">
        <v>704</v>
      </c>
      <c r="B194" s="121" t="s">
        <v>1537</v>
      </c>
      <c r="C194" s="337">
        <f>'D. Insert Nat Trans Templ'!D198/1000000</f>
        <v>3023.4789665799999</v>
      </c>
      <c r="D194" s="102">
        <f>'D. Insert Nat Trans Templ'!B198</f>
        <v>48683</v>
      </c>
      <c r="E194" s="127"/>
      <c r="F194" s="114">
        <f t="shared" si="4"/>
        <v>0.11248746694712372</v>
      </c>
      <c r="G194" s="114">
        <f t="shared" si="5"/>
        <v>0.17465755881951969</v>
      </c>
    </row>
    <row r="195" spans="1:7" x14ac:dyDescent="0.25">
      <c r="A195" s="102" t="s">
        <v>705</v>
      </c>
      <c r="B195" s="121" t="s">
        <v>1538</v>
      </c>
      <c r="C195" s="337">
        <f>'D. Insert Nat Trans Templ'!D199/1000000</f>
        <v>3474.0496188899997</v>
      </c>
      <c r="D195" s="102">
        <f>'D. Insert Nat Trans Templ'!B199</f>
        <v>39904</v>
      </c>
      <c r="E195" s="127"/>
      <c r="F195" s="114">
        <f t="shared" si="4"/>
        <v>0.12925078890811478</v>
      </c>
      <c r="G195" s="114">
        <f t="shared" si="5"/>
        <v>0.14316158057502854</v>
      </c>
    </row>
    <row r="196" spans="1:7" x14ac:dyDescent="0.25">
      <c r="A196" s="102" t="s">
        <v>706</v>
      </c>
      <c r="B196" s="121" t="s">
        <v>1539</v>
      </c>
      <c r="C196" s="337">
        <f>'D. Insert Nat Trans Templ'!D200/1000000</f>
        <v>6092.0172063100008</v>
      </c>
      <c r="D196" s="102">
        <f>'D. Insert Nat Trans Templ'!B200</f>
        <v>49879</v>
      </c>
      <c r="E196" s="127"/>
      <c r="F196" s="114">
        <f t="shared" si="4"/>
        <v>0.22665134823519306</v>
      </c>
      <c r="G196" s="114">
        <f t="shared" si="5"/>
        <v>0.17894838806891158</v>
      </c>
    </row>
    <row r="197" spans="1:7" x14ac:dyDescent="0.25">
      <c r="A197" s="102" t="s">
        <v>707</v>
      </c>
      <c r="B197" s="121" t="s">
        <v>1540</v>
      </c>
      <c r="C197" s="337">
        <f>'D. Insert Nat Trans Templ'!D201/1000000</f>
        <v>3948.02377454</v>
      </c>
      <c r="D197" s="102">
        <f>'D. Insert Nat Trans Templ'!B201</f>
        <v>22982</v>
      </c>
      <c r="E197" s="127"/>
      <c r="F197" s="114">
        <f t="shared" si="4"/>
        <v>0.14688482994388843</v>
      </c>
      <c r="G197" s="114">
        <f t="shared" si="5"/>
        <v>8.2451369405956931E-2</v>
      </c>
    </row>
    <row r="198" spans="1:7" x14ac:dyDescent="0.25">
      <c r="A198" s="102" t="s">
        <v>708</v>
      </c>
      <c r="B198" s="121" t="s">
        <v>1541</v>
      </c>
      <c r="C198" s="337">
        <f>'D. Insert Nat Trans Templ'!D202/1000000</f>
        <v>2425.83066379</v>
      </c>
      <c r="D198" s="102">
        <f>'D. Insert Nat Trans Templ'!B202</f>
        <v>10931</v>
      </c>
      <c r="E198" s="127"/>
      <c r="F198" s="114">
        <f t="shared" si="4"/>
        <v>9.0252172953284748E-2</v>
      </c>
      <c r="G198" s="114">
        <f t="shared" si="5"/>
        <v>3.9216600773497312E-2</v>
      </c>
    </row>
    <row r="199" spans="1:7" x14ac:dyDescent="0.25">
      <c r="A199" s="102" t="s">
        <v>709</v>
      </c>
      <c r="B199" s="121" t="s">
        <v>1542</v>
      </c>
      <c r="C199" s="337">
        <f>'D. Insert Nat Trans Templ'!D203/1000000</f>
        <v>1534.92133715</v>
      </c>
      <c r="D199" s="102">
        <f>'D. Insert Nat Trans Templ'!B203</f>
        <v>5638</v>
      </c>
      <c r="E199" s="121"/>
      <c r="F199" s="114">
        <f t="shared" si="4"/>
        <v>5.7106206157735831E-2</v>
      </c>
      <c r="G199" s="114">
        <f t="shared" si="5"/>
        <v>2.0227169990026335E-2</v>
      </c>
    </row>
    <row r="200" spans="1:7" x14ac:dyDescent="0.25">
      <c r="A200" s="102" t="s">
        <v>710</v>
      </c>
      <c r="B200" s="121" t="s">
        <v>1543</v>
      </c>
      <c r="C200" s="337">
        <f>'D. Insert Nat Trans Templ'!D204/1000000</f>
        <v>1034.84600649</v>
      </c>
      <c r="D200" s="102">
        <f>'D. Insert Nat Trans Templ'!B204</f>
        <v>3207</v>
      </c>
      <c r="E200" s="121"/>
      <c r="F200" s="114">
        <f t="shared" si="4"/>
        <v>3.8501080125614547E-2</v>
      </c>
      <c r="G200" s="114">
        <f t="shared" si="5"/>
        <v>1.1505593146153681E-2</v>
      </c>
    </row>
    <row r="201" spans="1:7" x14ac:dyDescent="0.25">
      <c r="A201" s="102" t="s">
        <v>711</v>
      </c>
      <c r="B201" s="121" t="s">
        <v>1544</v>
      </c>
      <c r="C201" s="337">
        <f>'D. Insert Nat Trans Templ'!D205/1000000</f>
        <v>717.42050720999998</v>
      </c>
      <c r="D201" s="102">
        <f>'D. Insert Nat Trans Templ'!B205</f>
        <v>1927</v>
      </c>
      <c r="E201" s="121"/>
      <c r="F201" s="114">
        <f t="shared" si="4"/>
        <v>2.6691376551317012E-2</v>
      </c>
      <c r="G201" s="114">
        <f t="shared" si="5"/>
        <v>6.9134013073396143E-3</v>
      </c>
    </row>
    <row r="202" spans="1:7" x14ac:dyDescent="0.25">
      <c r="A202" s="102" t="s">
        <v>712</v>
      </c>
      <c r="B202" s="121" t="s">
        <v>1545</v>
      </c>
      <c r="C202" s="337">
        <f>'D. Insert Nat Trans Templ'!D206/1000000</f>
        <v>501.04708916000004</v>
      </c>
      <c r="D202" s="102">
        <f>'D. Insert Nat Trans Templ'!B206</f>
        <v>1186</v>
      </c>
      <c r="E202" s="121"/>
      <c r="F202" s="114">
        <f t="shared" si="4"/>
        <v>1.8641279963852779E-2</v>
      </c>
      <c r="G202" s="114">
        <f t="shared" si="5"/>
        <v>4.2549527506511586E-3</v>
      </c>
    </row>
    <row r="203" spans="1:7" x14ac:dyDescent="0.25">
      <c r="A203" s="102" t="s">
        <v>713</v>
      </c>
      <c r="B203" s="121" t="s">
        <v>1546</v>
      </c>
      <c r="C203" s="337">
        <f>'D. Insert Nat Trans Templ'!D207/1000000</f>
        <v>423.02979041000003</v>
      </c>
      <c r="D203" s="102">
        <f>'D. Insert Nat Trans Templ'!B207</f>
        <v>892</v>
      </c>
      <c r="E203" s="121"/>
      <c r="F203" s="114">
        <f t="shared" si="4"/>
        <v>1.5738673922451599E-2</v>
      </c>
      <c r="G203" s="114">
        <f t="shared" si="5"/>
        <v>3.2001836876735528E-3</v>
      </c>
    </row>
    <row r="204" spans="1:7" x14ac:dyDescent="0.25">
      <c r="A204" s="102" t="s">
        <v>714</v>
      </c>
      <c r="B204" s="121" t="s">
        <v>1547</v>
      </c>
      <c r="C204" s="337">
        <f>'D. Insert Nat Trans Templ'!D208/1000000</f>
        <v>475.79751761</v>
      </c>
      <c r="D204" s="102">
        <f>'D. Insert Nat Trans Templ'!B208</f>
        <v>873</v>
      </c>
      <c r="E204" s="121"/>
      <c r="F204" s="114">
        <f t="shared" si="4"/>
        <v>1.7701878573416641E-2</v>
      </c>
      <c r="G204" s="114">
        <f t="shared" si="5"/>
        <v>3.1320183400661561E-3</v>
      </c>
    </row>
    <row r="205" spans="1:7" x14ac:dyDescent="0.25">
      <c r="A205" s="102" t="s">
        <v>715</v>
      </c>
      <c r="B205" s="121" t="s">
        <v>1548</v>
      </c>
      <c r="C205" s="337">
        <f>'D. Insert Nat Trans Templ'!D209/1000000</f>
        <v>317.33184105000004</v>
      </c>
      <c r="D205" s="102">
        <f>'D. Insert Nat Trans Templ'!B209</f>
        <v>492</v>
      </c>
      <c r="F205" s="114">
        <f t="shared" si="4"/>
        <v>1.1806219052933933E-2</v>
      </c>
      <c r="G205" s="114">
        <f t="shared" si="5"/>
        <v>1.7651237380441568E-3</v>
      </c>
    </row>
    <row r="206" spans="1:7" x14ac:dyDescent="0.25">
      <c r="A206" s="102" t="s">
        <v>716</v>
      </c>
      <c r="B206" s="121" t="s">
        <v>1549</v>
      </c>
      <c r="C206" s="337">
        <f>'D. Insert Nat Trans Templ'!D210/1000000</f>
        <v>213.66920689</v>
      </c>
      <c r="D206" s="102">
        <f>'D. Insert Nat Trans Templ'!B210</f>
        <v>288</v>
      </c>
      <c r="E206" s="116"/>
      <c r="F206" s="114">
        <f t="shared" si="4"/>
        <v>7.9494873664837373E-3</v>
      </c>
      <c r="G206" s="114">
        <f t="shared" si="5"/>
        <v>1.0332431637331649E-3</v>
      </c>
    </row>
    <row r="207" spans="1:7" x14ac:dyDescent="0.25">
      <c r="A207" s="102" t="s">
        <v>717</v>
      </c>
      <c r="B207" s="121" t="s">
        <v>1550</v>
      </c>
      <c r="C207" s="337">
        <f>'D. Insert Nat Trans Templ'!D211/1000000</f>
        <v>116.40244276999999</v>
      </c>
      <c r="D207" s="102">
        <f>'D. Insert Nat Trans Templ'!B211</f>
        <v>138</v>
      </c>
      <c r="E207" s="116"/>
      <c r="F207" s="114">
        <f t="shared" si="4"/>
        <v>4.3307117656141226E-3</v>
      </c>
      <c r="G207" s="114">
        <f t="shared" si="5"/>
        <v>4.9509568262214151E-4</v>
      </c>
    </row>
    <row r="208" spans="1:7" x14ac:dyDescent="0.25">
      <c r="A208" s="102" t="s">
        <v>718</v>
      </c>
      <c r="B208" s="121" t="s">
        <v>1551</v>
      </c>
      <c r="C208" s="337">
        <f>'D. Insert Nat Trans Templ'!D212/1000000</f>
        <v>98.997557610000001</v>
      </c>
      <c r="D208" s="102">
        <f>'D. Insert Nat Trans Templ'!B212</f>
        <v>105</v>
      </c>
      <c r="E208" s="116"/>
      <c r="F208" s="114">
        <f t="shared" si="4"/>
        <v>3.6831691612848527E-3</v>
      </c>
      <c r="G208" s="114">
        <f t="shared" si="5"/>
        <v>3.767032367777164E-4</v>
      </c>
    </row>
    <row r="209" spans="1:7" x14ac:dyDescent="0.25">
      <c r="A209" s="102" t="s">
        <v>719</v>
      </c>
      <c r="B209" s="121" t="s">
        <v>1552</v>
      </c>
      <c r="C209" s="337">
        <f>'D. Insert Nat Trans Templ'!D213/1000000</f>
        <v>1.7999359099999999</v>
      </c>
      <c r="D209" s="102">
        <f>'D. Insert Nat Trans Templ'!B213</f>
        <v>1</v>
      </c>
      <c r="E209" s="116"/>
      <c r="F209" s="114">
        <f t="shared" si="4"/>
        <v>6.6965979727680948E-5</v>
      </c>
      <c r="G209" s="114">
        <f t="shared" si="5"/>
        <v>3.5876498740734895E-6</v>
      </c>
    </row>
    <row r="210" spans="1:7" x14ac:dyDescent="0.25">
      <c r="A210" s="102" t="s">
        <v>720</v>
      </c>
      <c r="B210" s="121" t="s">
        <v>616</v>
      </c>
      <c r="C210" s="102" t="s">
        <v>31</v>
      </c>
      <c r="D210" s="102" t="s">
        <v>31</v>
      </c>
      <c r="E210" s="116"/>
      <c r="F210" s="114" t="str">
        <f t="shared" si="4"/>
        <v/>
      </c>
      <c r="G210" s="114" t="str">
        <f t="shared" si="5"/>
        <v/>
      </c>
    </row>
    <row r="211" spans="1:7" x14ac:dyDescent="0.25">
      <c r="A211" s="102" t="s">
        <v>721</v>
      </c>
      <c r="B211" s="121" t="s">
        <v>616</v>
      </c>
      <c r="C211" s="102" t="s">
        <v>31</v>
      </c>
      <c r="D211" s="102" t="s">
        <v>31</v>
      </c>
      <c r="E211" s="116"/>
      <c r="F211" s="114" t="str">
        <f t="shared" si="4"/>
        <v/>
      </c>
      <c r="G211" s="114" t="str">
        <f t="shared" si="5"/>
        <v/>
      </c>
    </row>
    <row r="212" spans="1:7" x14ac:dyDescent="0.25">
      <c r="A212" s="102" t="s">
        <v>722</v>
      </c>
      <c r="B212" s="121" t="s">
        <v>616</v>
      </c>
      <c r="C212" s="102" t="s">
        <v>31</v>
      </c>
      <c r="D212" s="102" t="s">
        <v>31</v>
      </c>
      <c r="E212" s="116"/>
      <c r="F212" s="114" t="str">
        <f t="shared" si="4"/>
        <v/>
      </c>
      <c r="G212" s="114" t="str">
        <f t="shared" si="5"/>
        <v/>
      </c>
    </row>
    <row r="213" spans="1:7" x14ac:dyDescent="0.25">
      <c r="A213" s="102" t="s">
        <v>723</v>
      </c>
      <c r="B213" s="121" t="s">
        <v>616</v>
      </c>
      <c r="C213" s="102" t="s">
        <v>31</v>
      </c>
      <c r="D213" s="102" t="s">
        <v>31</v>
      </c>
      <c r="E213" s="116"/>
      <c r="F213" s="114" t="str">
        <f t="shared" si="4"/>
        <v/>
      </c>
      <c r="G213" s="114" t="str">
        <f t="shared" si="5"/>
        <v/>
      </c>
    </row>
    <row r="214" spans="1:7" x14ac:dyDescent="0.25">
      <c r="A214" s="102" t="s">
        <v>724</v>
      </c>
      <c r="B214" s="130" t="s">
        <v>94</v>
      </c>
      <c r="C214" s="344">
        <f>SUM(C190:C213)</f>
        <v>26878.362973550004</v>
      </c>
      <c r="D214" s="121">
        <f>SUM(D190:D213)</f>
        <v>278734</v>
      </c>
      <c r="E214" s="116"/>
      <c r="F214" s="131">
        <f>SUM(F190:F213)</f>
        <v>1</v>
      </c>
      <c r="G214" s="131">
        <f>SUM(G190:G213)</f>
        <v>1.0000000000000004</v>
      </c>
    </row>
    <row r="215" spans="1:7" ht="15" customHeight="1" x14ac:dyDescent="0.25">
      <c r="A215" s="111"/>
      <c r="B215" s="112" t="s">
        <v>725</v>
      </c>
      <c r="C215" s="111" t="s">
        <v>694</v>
      </c>
      <c r="D215" s="111" t="s">
        <v>695</v>
      </c>
      <c r="E215" s="118"/>
      <c r="F215" s="111" t="s">
        <v>521</v>
      </c>
      <c r="G215" s="111" t="s">
        <v>696</v>
      </c>
    </row>
    <row r="216" spans="1:7" x14ac:dyDescent="0.25">
      <c r="A216" s="102" t="s">
        <v>726</v>
      </c>
      <c r="B216" s="102" t="s">
        <v>727</v>
      </c>
      <c r="C216" s="343">
        <f>'D. Insert Nat Trans Templ'!B102</f>
        <v>0.60598370431019621</v>
      </c>
      <c r="G216" s="102"/>
    </row>
    <row r="217" spans="1:7" x14ac:dyDescent="0.25">
      <c r="G217" s="102"/>
    </row>
    <row r="218" spans="1:7" x14ac:dyDescent="0.25">
      <c r="B218" s="121" t="s">
        <v>728</v>
      </c>
      <c r="G218" s="102"/>
    </row>
    <row r="219" spans="1:7" x14ac:dyDescent="0.25">
      <c r="A219" s="102" t="s">
        <v>729</v>
      </c>
      <c r="B219" s="102" t="s">
        <v>730</v>
      </c>
      <c r="C219" s="337">
        <v>5373.8800031299997</v>
      </c>
      <c r="D219" s="345">
        <v>112634</v>
      </c>
      <c r="F219" s="114">
        <f t="shared" ref="F219:F233" si="6">IF($C$227=0,"",IF(C219="[for completion]","",C219/$C$227))</f>
        <v>0.19993330726347566</v>
      </c>
      <c r="G219" s="114">
        <f t="shared" ref="G219:G233" si="7">IF($D$227=0,"",IF(D219="[for completion]","",D219/$D$227))</f>
        <v>0.40409135591639339</v>
      </c>
    </row>
    <row r="220" spans="1:7" x14ac:dyDescent="0.25">
      <c r="A220" s="102" t="s">
        <v>731</v>
      </c>
      <c r="B220" s="102" t="s">
        <v>732</v>
      </c>
      <c r="C220" s="337">
        <v>3259.3682201099996</v>
      </c>
      <c r="D220" s="345">
        <v>34303</v>
      </c>
      <c r="F220" s="114">
        <f t="shared" si="6"/>
        <v>0.12126364329990717</v>
      </c>
      <c r="G220" s="114">
        <f t="shared" si="7"/>
        <v>0.1230671536303429</v>
      </c>
    </row>
    <row r="221" spans="1:7" x14ac:dyDescent="0.25">
      <c r="A221" s="102" t="s">
        <v>733</v>
      </c>
      <c r="B221" s="102" t="s">
        <v>734</v>
      </c>
      <c r="C221" s="337">
        <v>3900.8970566599996</v>
      </c>
      <c r="D221" s="345">
        <v>34099</v>
      </c>
      <c r="F221" s="114">
        <f t="shared" si="6"/>
        <v>0.14513149705206108</v>
      </c>
      <c r="G221" s="114">
        <f t="shared" si="7"/>
        <v>0.12233527305603191</v>
      </c>
    </row>
    <row r="222" spans="1:7" x14ac:dyDescent="0.25">
      <c r="A222" s="102" t="s">
        <v>735</v>
      </c>
      <c r="B222" s="102" t="s">
        <v>736</v>
      </c>
      <c r="C222" s="337">
        <v>4157.5879918400005</v>
      </c>
      <c r="D222" s="345">
        <v>31990</v>
      </c>
      <c r="F222" s="114">
        <f t="shared" si="6"/>
        <v>0.15468159262271028</v>
      </c>
      <c r="G222" s="114">
        <f t="shared" si="7"/>
        <v>0.11476891947161093</v>
      </c>
    </row>
    <row r="223" spans="1:7" x14ac:dyDescent="0.25">
      <c r="A223" s="102" t="s">
        <v>737</v>
      </c>
      <c r="B223" s="102" t="s">
        <v>738</v>
      </c>
      <c r="C223" s="337">
        <v>4388.2708718500007</v>
      </c>
      <c r="D223" s="345">
        <v>29833</v>
      </c>
      <c r="F223" s="114">
        <f t="shared" si="6"/>
        <v>0.16326406768776563</v>
      </c>
      <c r="G223" s="114">
        <f t="shared" si="7"/>
        <v>0.10703035869323441</v>
      </c>
    </row>
    <row r="224" spans="1:7" x14ac:dyDescent="0.25">
      <c r="A224" s="102" t="s">
        <v>739</v>
      </c>
      <c r="B224" s="102" t="s">
        <v>740</v>
      </c>
      <c r="C224" s="337">
        <v>3693.5085913199996</v>
      </c>
      <c r="D224" s="345">
        <v>23718</v>
      </c>
      <c r="F224" s="114">
        <f t="shared" si="6"/>
        <v>0.1374156824563551</v>
      </c>
      <c r="G224" s="114">
        <f t="shared" si="7"/>
        <v>8.5091879713275018E-2</v>
      </c>
    </row>
    <row r="225" spans="1:7" x14ac:dyDescent="0.25">
      <c r="A225" s="102" t="s">
        <v>741</v>
      </c>
      <c r="B225" s="102" t="s">
        <v>742</v>
      </c>
      <c r="C225" s="337">
        <v>1596.8381381200002</v>
      </c>
      <c r="D225" s="345">
        <v>9176</v>
      </c>
      <c r="F225" s="114">
        <f t="shared" si="6"/>
        <v>5.9409798866522839E-2</v>
      </c>
      <c r="G225" s="114">
        <f t="shared" si="7"/>
        <v>3.2920275244498337E-2</v>
      </c>
    </row>
    <row r="226" spans="1:7" x14ac:dyDescent="0.25">
      <c r="A226" s="102" t="s">
        <v>743</v>
      </c>
      <c r="B226" s="102" t="s">
        <v>744</v>
      </c>
      <c r="C226" s="337">
        <v>508.01210051999999</v>
      </c>
      <c r="D226" s="345">
        <v>2981</v>
      </c>
      <c r="F226" s="114">
        <f t="shared" si="6"/>
        <v>1.8900410751202218E-2</v>
      </c>
      <c r="G226" s="114">
        <f t="shared" si="7"/>
        <v>1.0694784274613072E-2</v>
      </c>
    </row>
    <row r="227" spans="1:7" x14ac:dyDescent="0.25">
      <c r="A227" s="102" t="s">
        <v>745</v>
      </c>
      <c r="B227" s="130" t="s">
        <v>94</v>
      </c>
      <c r="C227" s="337">
        <f>SUM(C219:C226)</f>
        <v>26878.36297355</v>
      </c>
      <c r="D227" s="345">
        <f>SUM(D219:D226)</f>
        <v>278734</v>
      </c>
      <c r="F227" s="116">
        <f>SUM(F219:F226)</f>
        <v>1</v>
      </c>
      <c r="G227" s="116">
        <f>SUM(G219:G226)</f>
        <v>1</v>
      </c>
    </row>
    <row r="228" spans="1:7" outlineLevel="1" x14ac:dyDescent="0.25">
      <c r="A228" s="102" t="s">
        <v>746</v>
      </c>
      <c r="B228" s="117" t="s">
        <v>747</v>
      </c>
      <c r="F228" s="114">
        <f t="shared" si="6"/>
        <v>0</v>
      </c>
      <c r="G228" s="114">
        <f t="shared" si="7"/>
        <v>0</v>
      </c>
    </row>
    <row r="229" spans="1:7" outlineLevel="1" x14ac:dyDescent="0.25">
      <c r="A229" s="102" t="s">
        <v>748</v>
      </c>
      <c r="B229" s="117" t="s">
        <v>749</v>
      </c>
      <c r="F229" s="114">
        <f t="shared" si="6"/>
        <v>0</v>
      </c>
      <c r="G229" s="114">
        <f t="shared" si="7"/>
        <v>0</v>
      </c>
    </row>
    <row r="230" spans="1:7" outlineLevel="1" x14ac:dyDescent="0.25">
      <c r="A230" s="102" t="s">
        <v>750</v>
      </c>
      <c r="B230" s="117" t="s">
        <v>751</v>
      </c>
      <c r="F230" s="114">
        <f t="shared" si="6"/>
        <v>0</v>
      </c>
      <c r="G230" s="114">
        <f t="shared" si="7"/>
        <v>0</v>
      </c>
    </row>
    <row r="231" spans="1:7" outlineLevel="1" x14ac:dyDescent="0.25">
      <c r="A231" s="102" t="s">
        <v>752</v>
      </c>
      <c r="B231" s="117" t="s">
        <v>753</v>
      </c>
      <c r="F231" s="114">
        <f t="shared" si="6"/>
        <v>0</v>
      </c>
      <c r="G231" s="114">
        <f t="shared" si="7"/>
        <v>0</v>
      </c>
    </row>
    <row r="232" spans="1:7" outlineLevel="1" x14ac:dyDescent="0.25">
      <c r="A232" s="102" t="s">
        <v>754</v>
      </c>
      <c r="B232" s="117" t="s">
        <v>755</v>
      </c>
      <c r="F232" s="114">
        <f t="shared" si="6"/>
        <v>0</v>
      </c>
      <c r="G232" s="114">
        <f t="shared" si="7"/>
        <v>0</v>
      </c>
    </row>
    <row r="233" spans="1:7" outlineLevel="1" x14ac:dyDescent="0.25">
      <c r="A233" s="102" t="s">
        <v>756</v>
      </c>
      <c r="B233" s="117" t="s">
        <v>757</v>
      </c>
      <c r="F233" s="114">
        <f t="shared" si="6"/>
        <v>0</v>
      </c>
      <c r="G233" s="114">
        <f t="shared" si="7"/>
        <v>0</v>
      </c>
    </row>
    <row r="234" spans="1:7" outlineLevel="1" x14ac:dyDescent="0.25">
      <c r="A234" s="102" t="s">
        <v>758</v>
      </c>
      <c r="B234" s="117"/>
      <c r="F234" s="114"/>
      <c r="G234" s="114"/>
    </row>
    <row r="235" spans="1:7" outlineLevel="1" x14ac:dyDescent="0.25">
      <c r="A235" s="102" t="s">
        <v>759</v>
      </c>
      <c r="B235" s="117"/>
      <c r="F235" s="114"/>
      <c r="G235" s="114"/>
    </row>
    <row r="236" spans="1:7" outlineLevel="1" x14ac:dyDescent="0.25">
      <c r="A236" s="102" t="s">
        <v>760</v>
      </c>
      <c r="B236" s="117"/>
      <c r="F236" s="114"/>
      <c r="G236" s="114"/>
    </row>
    <row r="237" spans="1:7" ht="15" customHeight="1" x14ac:dyDescent="0.25">
      <c r="A237" s="111"/>
      <c r="B237" s="112" t="s">
        <v>761</v>
      </c>
      <c r="C237" s="111" t="s">
        <v>694</v>
      </c>
      <c r="D237" s="111" t="s">
        <v>695</v>
      </c>
      <c r="E237" s="118"/>
      <c r="F237" s="111" t="s">
        <v>521</v>
      </c>
      <c r="G237" s="111" t="s">
        <v>696</v>
      </c>
    </row>
    <row r="238" spans="1:7" x14ac:dyDescent="0.25">
      <c r="A238" s="102" t="s">
        <v>762</v>
      </c>
      <c r="B238" s="102" t="s">
        <v>727</v>
      </c>
      <c r="C238" s="135">
        <v>0.48157338468952254</v>
      </c>
      <c r="G238" s="102"/>
    </row>
    <row r="239" spans="1:7" x14ac:dyDescent="0.25">
      <c r="G239" s="102"/>
    </row>
    <row r="240" spans="1:7" x14ac:dyDescent="0.25">
      <c r="B240" s="121" t="s">
        <v>728</v>
      </c>
      <c r="G240" s="102"/>
    </row>
    <row r="241" spans="1:7" x14ac:dyDescent="0.25">
      <c r="A241" s="102" t="s">
        <v>763</v>
      </c>
      <c r="B241" s="102" t="s">
        <v>730</v>
      </c>
      <c r="C241" s="337">
        <v>9524.8467968899986</v>
      </c>
      <c r="D241" s="345">
        <v>152617</v>
      </c>
      <c r="F241" s="114">
        <f>IF($C$249=0,"",IF(C241="[Mark as ND1 if not relevant]","",C241/$C$249))</f>
        <v>0.35436856055047128</v>
      </c>
      <c r="G241" s="114">
        <f>IF($D$249=0,"",IF(D241="[Mark as ND1 if not relevant]","",D241/$D$249))</f>
        <v>0.54753636083147372</v>
      </c>
    </row>
    <row r="242" spans="1:7" x14ac:dyDescent="0.25">
      <c r="A242" s="102" t="s">
        <v>764</v>
      </c>
      <c r="B242" s="102" t="s">
        <v>732</v>
      </c>
      <c r="C242" s="337">
        <v>4840.8438620799998</v>
      </c>
      <c r="D242" s="345">
        <v>39557</v>
      </c>
      <c r="F242" s="114">
        <f t="shared" ref="F242:F248" si="8">IF($C$249=0,"",IF(C242="[Mark as ND1 if not relevant]","",C242/$C$249))</f>
        <v>0.18010188592377052</v>
      </c>
      <c r="G242" s="114">
        <f t="shared" ref="G242:G248" si="9">IF($D$249=0,"",IF(D242="[Mark as ND1 if not relevant]","",D242/$D$249))</f>
        <v>0.14191666606872502</v>
      </c>
    </row>
    <row r="243" spans="1:7" x14ac:dyDescent="0.25">
      <c r="A243" s="102" t="s">
        <v>765</v>
      </c>
      <c r="B243" s="102" t="s">
        <v>734</v>
      </c>
      <c r="C243" s="337">
        <v>4724.8525605900004</v>
      </c>
      <c r="D243" s="345">
        <v>34409</v>
      </c>
      <c r="F243" s="114">
        <f t="shared" si="8"/>
        <v>0.17578647052424853</v>
      </c>
      <c r="G243" s="114">
        <f t="shared" si="9"/>
        <v>0.1234474445169947</v>
      </c>
    </row>
    <row r="244" spans="1:7" x14ac:dyDescent="0.25">
      <c r="A244" s="102" t="s">
        <v>766</v>
      </c>
      <c r="B244" s="102" t="s">
        <v>736</v>
      </c>
      <c r="C244" s="337">
        <v>3671.9725298600001</v>
      </c>
      <c r="D244" s="345">
        <v>24867</v>
      </c>
      <c r="F244" s="114">
        <f t="shared" si="8"/>
        <v>0.13661444089706848</v>
      </c>
      <c r="G244" s="114">
        <f t="shared" si="9"/>
        <v>8.9214089418585468E-2</v>
      </c>
    </row>
    <row r="245" spans="1:7" x14ac:dyDescent="0.25">
      <c r="A245" s="102" t="s">
        <v>767</v>
      </c>
      <c r="B245" s="102" t="s">
        <v>738</v>
      </c>
      <c r="C245" s="337">
        <v>2512.8232717199999</v>
      </c>
      <c r="D245" s="345">
        <v>16720</v>
      </c>
      <c r="F245" s="114">
        <f t="shared" si="8"/>
        <v>9.3488702202317017E-2</v>
      </c>
      <c r="G245" s="114">
        <f t="shared" si="9"/>
        <v>5.9985505894508746E-2</v>
      </c>
    </row>
    <row r="246" spans="1:7" x14ac:dyDescent="0.25">
      <c r="A246" s="102" t="s">
        <v>768</v>
      </c>
      <c r="B246" s="102" t="s">
        <v>740</v>
      </c>
      <c r="C246" s="337">
        <v>1269.6203074500002</v>
      </c>
      <c r="D246" s="345">
        <v>8406</v>
      </c>
      <c r="F246" s="114">
        <f t="shared" si="8"/>
        <v>4.7235775061873611E-2</v>
      </c>
      <c r="G246" s="114">
        <f t="shared" si="9"/>
        <v>3.0157784841461751E-2</v>
      </c>
    </row>
    <row r="247" spans="1:7" x14ac:dyDescent="0.25">
      <c r="A247" s="102" t="s">
        <v>769</v>
      </c>
      <c r="B247" s="102" t="s">
        <v>742</v>
      </c>
      <c r="C247" s="337">
        <v>320.32020216000001</v>
      </c>
      <c r="D247" s="345">
        <v>2065</v>
      </c>
      <c r="F247" s="114">
        <f t="shared" si="8"/>
        <v>1.1917399972431924E-2</v>
      </c>
      <c r="G247" s="114">
        <f t="shared" si="9"/>
        <v>7.4084969899617555E-3</v>
      </c>
    </row>
    <row r="248" spans="1:7" x14ac:dyDescent="0.25">
      <c r="A248" s="102" t="s">
        <v>770</v>
      </c>
      <c r="B248" s="102" t="s">
        <v>744</v>
      </c>
      <c r="C248" s="337">
        <v>13.0834428</v>
      </c>
      <c r="D248" s="345">
        <v>93</v>
      </c>
      <c r="F248" s="114">
        <f t="shared" si="8"/>
        <v>4.8676486781858445E-4</v>
      </c>
      <c r="G248" s="114">
        <f t="shared" si="9"/>
        <v>3.336514382888345E-4</v>
      </c>
    </row>
    <row r="249" spans="1:7" x14ac:dyDescent="0.25">
      <c r="A249" s="102" t="s">
        <v>771</v>
      </c>
      <c r="B249" s="130" t="s">
        <v>94</v>
      </c>
      <c r="C249" s="337">
        <f>SUM(C241:C248)</f>
        <v>26878.36297355</v>
      </c>
      <c r="D249" s="102">
        <f>SUM(D241:D248)</f>
        <v>278734</v>
      </c>
      <c r="F249" s="116">
        <f>SUM(F241:F248)</f>
        <v>1</v>
      </c>
      <c r="G249" s="116">
        <f>SUM(G241:G248)</f>
        <v>0.99999999999999989</v>
      </c>
    </row>
    <row r="250" spans="1:7" outlineLevel="1" x14ac:dyDescent="0.25">
      <c r="A250" s="102" t="s">
        <v>772</v>
      </c>
      <c r="B250" s="117" t="s">
        <v>747</v>
      </c>
      <c r="F250" s="114">
        <f t="shared" ref="F250:F255" si="10">IF($C$249=0,"",IF(C250="[for completion]","",C250/$C$249))</f>
        <v>0</v>
      </c>
      <c r="G250" s="114">
        <f t="shared" ref="G250:G255" si="11">IF($D$249=0,"",IF(D250="[for completion]","",D250/$D$249))</f>
        <v>0</v>
      </c>
    </row>
    <row r="251" spans="1:7" outlineLevel="1" x14ac:dyDescent="0.25">
      <c r="A251" s="102" t="s">
        <v>773</v>
      </c>
      <c r="B251" s="117" t="s">
        <v>749</v>
      </c>
      <c r="F251" s="114">
        <f t="shared" si="10"/>
        <v>0</v>
      </c>
      <c r="G251" s="114">
        <f t="shared" si="11"/>
        <v>0</v>
      </c>
    </row>
    <row r="252" spans="1:7" outlineLevel="1" x14ac:dyDescent="0.25">
      <c r="A252" s="102" t="s">
        <v>774</v>
      </c>
      <c r="B252" s="117" t="s">
        <v>751</v>
      </c>
      <c r="F252" s="114">
        <f t="shared" si="10"/>
        <v>0</v>
      </c>
      <c r="G252" s="114">
        <f t="shared" si="11"/>
        <v>0</v>
      </c>
    </row>
    <row r="253" spans="1:7" outlineLevel="1" x14ac:dyDescent="0.25">
      <c r="A253" s="102" t="s">
        <v>775</v>
      </c>
      <c r="B253" s="117" t="s">
        <v>753</v>
      </c>
      <c r="F253" s="114">
        <f t="shared" si="10"/>
        <v>0</v>
      </c>
      <c r="G253" s="114">
        <f t="shared" si="11"/>
        <v>0</v>
      </c>
    </row>
    <row r="254" spans="1:7" outlineLevel="1" x14ac:dyDescent="0.25">
      <c r="A254" s="102" t="s">
        <v>776</v>
      </c>
      <c r="B254" s="117" t="s">
        <v>755</v>
      </c>
      <c r="F254" s="114">
        <f t="shared" si="10"/>
        <v>0</v>
      </c>
      <c r="G254" s="114">
        <f t="shared" si="11"/>
        <v>0</v>
      </c>
    </row>
    <row r="255" spans="1:7" outlineLevel="1" x14ac:dyDescent="0.25">
      <c r="A255" s="102" t="s">
        <v>777</v>
      </c>
      <c r="B255" s="117" t="s">
        <v>757</v>
      </c>
      <c r="F255" s="114">
        <f t="shared" si="10"/>
        <v>0</v>
      </c>
      <c r="G255" s="114">
        <f t="shared" si="11"/>
        <v>0</v>
      </c>
    </row>
    <row r="256" spans="1:7" outlineLevel="1" x14ac:dyDescent="0.25">
      <c r="A256" s="102" t="s">
        <v>778</v>
      </c>
      <c r="B256" s="117"/>
      <c r="F256" s="114"/>
      <c r="G256" s="114"/>
    </row>
    <row r="257" spans="1:14" outlineLevel="1" x14ac:dyDescent="0.25">
      <c r="A257" s="102" t="s">
        <v>779</v>
      </c>
      <c r="B257" s="117"/>
      <c r="F257" s="114"/>
      <c r="G257" s="114"/>
    </row>
    <row r="258" spans="1:14" outlineLevel="1" x14ac:dyDescent="0.25">
      <c r="A258" s="102" t="s">
        <v>780</v>
      </c>
      <c r="B258" s="117"/>
      <c r="F258" s="114"/>
      <c r="G258" s="114"/>
    </row>
    <row r="259" spans="1:14" ht="15" customHeight="1" x14ac:dyDescent="0.25">
      <c r="A259" s="111"/>
      <c r="B259" s="112" t="s">
        <v>781</v>
      </c>
      <c r="C259" s="111" t="s">
        <v>521</v>
      </c>
      <c r="D259" s="111"/>
      <c r="E259" s="118"/>
      <c r="F259" s="111"/>
      <c r="G259" s="111"/>
    </row>
    <row r="260" spans="1:14" x14ac:dyDescent="0.25">
      <c r="A260" s="102" t="s">
        <v>782</v>
      </c>
      <c r="B260" s="102" t="s">
        <v>783</v>
      </c>
      <c r="C260" s="343">
        <f>'D. Insert Nat Trans Templ'!E263</f>
        <v>0.96388331489141332</v>
      </c>
      <c r="E260" s="116"/>
      <c r="F260" s="116"/>
      <c r="G260" s="116"/>
    </row>
    <row r="261" spans="1:14" x14ac:dyDescent="0.25">
      <c r="A261" s="102" t="s">
        <v>784</v>
      </c>
      <c r="B261" s="102" t="s">
        <v>785</v>
      </c>
      <c r="C261" s="343">
        <f>'D. Insert Nat Trans Templ'!E265</f>
        <v>3.6094665220300207E-2</v>
      </c>
      <c r="E261" s="116"/>
      <c r="F261" s="116"/>
    </row>
    <row r="262" spans="1:14" x14ac:dyDescent="0.25">
      <c r="A262" s="102" t="s">
        <v>786</v>
      </c>
      <c r="B262" s="102" t="s">
        <v>787</v>
      </c>
      <c r="C262" s="343">
        <f>'D. Insert Nat Trans Templ'!E264</f>
        <v>2.2019888286441629E-5</v>
      </c>
      <c r="E262" s="116"/>
      <c r="F262" s="116"/>
    </row>
    <row r="263" spans="1:14" x14ac:dyDescent="0.25">
      <c r="A263" s="102" t="s">
        <v>788</v>
      </c>
      <c r="B263" s="121" t="s">
        <v>1143</v>
      </c>
      <c r="C263" s="116">
        <v>0</v>
      </c>
      <c r="D263" s="127"/>
      <c r="E263" s="127"/>
      <c r="F263" s="128"/>
      <c r="G263" s="128"/>
      <c r="H263" s="97"/>
      <c r="I263" s="102"/>
      <c r="J263" s="102"/>
      <c r="K263" s="102"/>
      <c r="L263" s="97"/>
      <c r="M263" s="97"/>
      <c r="N263" s="97"/>
    </row>
    <row r="264" spans="1:14" x14ac:dyDescent="0.25">
      <c r="A264" s="102" t="s">
        <v>1151</v>
      </c>
      <c r="B264" s="102" t="s">
        <v>92</v>
      </c>
      <c r="C264" s="116">
        <v>0</v>
      </c>
      <c r="E264" s="116"/>
      <c r="F264" s="116"/>
    </row>
    <row r="265" spans="1:14" outlineLevel="1" x14ac:dyDescent="0.25">
      <c r="A265" s="102" t="s">
        <v>789</v>
      </c>
      <c r="B265" s="117" t="s">
        <v>790</v>
      </c>
      <c r="C265" s="116"/>
      <c r="E265" s="116"/>
      <c r="F265" s="116"/>
    </row>
    <row r="266" spans="1:14" outlineLevel="1" x14ac:dyDescent="0.25">
      <c r="A266" s="102" t="s">
        <v>791</v>
      </c>
      <c r="B266" s="117" t="s">
        <v>792</v>
      </c>
      <c r="C266" s="137"/>
      <c r="E266" s="116"/>
      <c r="F266" s="116"/>
    </row>
    <row r="267" spans="1:14" outlineLevel="1" x14ac:dyDescent="0.25">
      <c r="A267" s="102" t="s">
        <v>793</v>
      </c>
      <c r="B267" s="117" t="s">
        <v>794</v>
      </c>
      <c r="C267" s="116"/>
      <c r="E267" s="116"/>
      <c r="F267" s="116"/>
    </row>
    <row r="268" spans="1:14" outlineLevel="1" x14ac:dyDescent="0.25">
      <c r="A268" s="102" t="s">
        <v>795</v>
      </c>
      <c r="B268" s="117" t="s">
        <v>796</v>
      </c>
      <c r="C268" s="116"/>
      <c r="E268" s="116"/>
      <c r="F268" s="116"/>
    </row>
    <row r="269" spans="1:14" outlineLevel="1" x14ac:dyDescent="0.25">
      <c r="A269" s="102" t="s">
        <v>797</v>
      </c>
      <c r="B269" s="117" t="s">
        <v>798</v>
      </c>
      <c r="C269" s="116"/>
      <c r="E269" s="116"/>
      <c r="F269" s="116"/>
    </row>
    <row r="270" spans="1:14" outlineLevel="1" x14ac:dyDescent="0.25">
      <c r="A270" s="102" t="s">
        <v>799</v>
      </c>
      <c r="B270" s="117" t="s">
        <v>96</v>
      </c>
      <c r="C270" s="116"/>
      <c r="E270" s="116"/>
      <c r="F270" s="116"/>
    </row>
    <row r="271" spans="1:14" outlineLevel="1" x14ac:dyDescent="0.25">
      <c r="A271" s="102" t="s">
        <v>800</v>
      </c>
      <c r="B271" s="117" t="s">
        <v>96</v>
      </c>
      <c r="C271" s="116"/>
      <c r="E271" s="116"/>
      <c r="F271" s="116"/>
    </row>
    <row r="272" spans="1:14" outlineLevel="1" x14ac:dyDescent="0.25">
      <c r="A272" s="102" t="s">
        <v>801</v>
      </c>
      <c r="B272" s="117" t="s">
        <v>96</v>
      </c>
      <c r="C272" s="116"/>
      <c r="E272" s="116"/>
      <c r="F272" s="116"/>
    </row>
    <row r="273" spans="1:7" outlineLevel="1" x14ac:dyDescent="0.25">
      <c r="A273" s="102" t="s">
        <v>802</v>
      </c>
      <c r="B273" s="117" t="s">
        <v>96</v>
      </c>
      <c r="C273" s="116"/>
      <c r="E273" s="116"/>
      <c r="F273" s="116"/>
    </row>
    <row r="274" spans="1:7" outlineLevel="1" x14ac:dyDescent="0.25">
      <c r="A274" s="102" t="s">
        <v>803</v>
      </c>
      <c r="B274" s="117" t="s">
        <v>96</v>
      </c>
      <c r="C274" s="116"/>
      <c r="E274" s="116"/>
      <c r="F274" s="116"/>
    </row>
    <row r="275" spans="1:7" outlineLevel="1" x14ac:dyDescent="0.25">
      <c r="A275" s="102" t="s">
        <v>804</v>
      </c>
      <c r="B275" s="117" t="s">
        <v>96</v>
      </c>
      <c r="C275" s="116"/>
      <c r="E275" s="116"/>
      <c r="F275" s="116"/>
    </row>
    <row r="276" spans="1:7" ht="15" customHeight="1" x14ac:dyDescent="0.25">
      <c r="A276" s="111"/>
      <c r="B276" s="112" t="s">
        <v>805</v>
      </c>
      <c r="C276" s="111" t="s">
        <v>521</v>
      </c>
      <c r="D276" s="111"/>
      <c r="E276" s="118"/>
      <c r="F276" s="111"/>
      <c r="G276" s="113"/>
    </row>
    <row r="277" spans="1:7" x14ac:dyDescent="0.25">
      <c r="A277" s="102" t="s">
        <v>7</v>
      </c>
      <c r="B277" s="102" t="s">
        <v>1144</v>
      </c>
      <c r="C277" s="135">
        <v>1</v>
      </c>
      <c r="E277" s="97"/>
      <c r="F277" s="97"/>
    </row>
    <row r="278" spans="1:7" x14ac:dyDescent="0.25">
      <c r="A278" s="102" t="s">
        <v>806</v>
      </c>
      <c r="B278" s="102" t="s">
        <v>807</v>
      </c>
      <c r="C278" s="135">
        <v>0</v>
      </c>
      <c r="E278" s="97"/>
      <c r="F278" s="97"/>
    </row>
    <row r="279" spans="1:7" x14ac:dyDescent="0.25">
      <c r="A279" s="102" t="s">
        <v>808</v>
      </c>
      <c r="B279" s="102" t="s">
        <v>92</v>
      </c>
      <c r="C279" s="135">
        <v>0</v>
      </c>
      <c r="E279" s="97"/>
      <c r="F279" s="97"/>
    </row>
    <row r="280" spans="1:7" outlineLevel="1" x14ac:dyDescent="0.25">
      <c r="A280" s="102" t="s">
        <v>809</v>
      </c>
      <c r="C280" s="135"/>
      <c r="E280" s="97"/>
      <c r="F280" s="97"/>
    </row>
    <row r="281" spans="1:7" outlineLevel="1" x14ac:dyDescent="0.25">
      <c r="A281" s="102" t="s">
        <v>810</v>
      </c>
      <c r="C281" s="135"/>
      <c r="E281" s="97"/>
      <c r="F281" s="97"/>
    </row>
    <row r="282" spans="1:7" outlineLevel="1" x14ac:dyDescent="0.25">
      <c r="A282" s="102" t="s">
        <v>811</v>
      </c>
      <c r="C282" s="135"/>
      <c r="E282" s="97"/>
      <c r="F282" s="97"/>
    </row>
    <row r="283" spans="1:7" outlineLevel="1" x14ac:dyDescent="0.25">
      <c r="A283" s="102" t="s">
        <v>812</v>
      </c>
      <c r="C283" s="135"/>
      <c r="E283" s="97"/>
      <c r="F283" s="97"/>
    </row>
    <row r="284" spans="1:7" outlineLevel="1" x14ac:dyDescent="0.25">
      <c r="A284" s="102" t="s">
        <v>813</v>
      </c>
      <c r="C284" s="135"/>
      <c r="E284" s="97"/>
      <c r="F284" s="97"/>
    </row>
    <row r="285" spans="1:7" outlineLevel="1" x14ac:dyDescent="0.25">
      <c r="A285" s="102" t="s">
        <v>814</v>
      </c>
      <c r="C285" s="135"/>
      <c r="E285" s="97"/>
      <c r="F285" s="97"/>
    </row>
    <row r="286" spans="1:7" ht="18.75" x14ac:dyDescent="0.25">
      <c r="A286" s="124"/>
      <c r="B286" s="125" t="s">
        <v>815</v>
      </c>
      <c r="C286" s="124"/>
      <c r="D286" s="124"/>
      <c r="E286" s="124"/>
      <c r="F286" s="126"/>
      <c r="G286" s="126"/>
    </row>
    <row r="287" spans="1:7" ht="15" customHeight="1" x14ac:dyDescent="0.25">
      <c r="A287" s="111"/>
      <c r="B287" s="112" t="s">
        <v>816</v>
      </c>
      <c r="C287" s="111" t="s">
        <v>694</v>
      </c>
      <c r="D287" s="111" t="s">
        <v>695</v>
      </c>
      <c r="E287" s="111"/>
      <c r="F287" s="111" t="s">
        <v>522</v>
      </c>
      <c r="G287" s="111" t="s">
        <v>696</v>
      </c>
    </row>
    <row r="288" spans="1:7" x14ac:dyDescent="0.25">
      <c r="A288" s="102" t="s">
        <v>817</v>
      </c>
      <c r="B288" s="102" t="s">
        <v>698</v>
      </c>
      <c r="C288" s="102" t="s">
        <v>967</v>
      </c>
      <c r="D288" s="127"/>
      <c r="E288" s="127"/>
      <c r="F288" s="128"/>
      <c r="G288" s="128"/>
    </row>
    <row r="289" spans="1:7" x14ac:dyDescent="0.25">
      <c r="A289" s="127"/>
      <c r="D289" s="127"/>
      <c r="E289" s="127"/>
      <c r="F289" s="128"/>
      <c r="G289" s="128"/>
    </row>
    <row r="290" spans="1:7" x14ac:dyDescent="0.25">
      <c r="B290" s="102" t="s">
        <v>699</v>
      </c>
      <c r="D290" s="127"/>
      <c r="E290" s="127"/>
      <c r="F290" s="128"/>
      <c r="G290" s="128"/>
    </row>
    <row r="291" spans="1:7" x14ac:dyDescent="0.25">
      <c r="A291" s="102" t="s">
        <v>818</v>
      </c>
      <c r="B291" s="121" t="s">
        <v>616</v>
      </c>
      <c r="C291" s="102" t="s">
        <v>967</v>
      </c>
      <c r="D291" s="102" t="s">
        <v>967</v>
      </c>
      <c r="E291" s="127"/>
      <c r="F291" s="114" t="str">
        <f t="shared" ref="F291:F314" si="12">IF($C$315=0,"",IF(C291="[for completion]","",C291/$C$315))</f>
        <v/>
      </c>
      <c r="G291" s="114" t="str">
        <f t="shared" ref="G291:G314" si="13">IF($D$315=0,"",IF(D291="[for completion]","",D291/$D$315))</f>
        <v/>
      </c>
    </row>
    <row r="292" spans="1:7" x14ac:dyDescent="0.25">
      <c r="A292" s="102" t="s">
        <v>819</v>
      </c>
      <c r="B292" s="121" t="s">
        <v>616</v>
      </c>
      <c r="C292" s="102" t="s">
        <v>967</v>
      </c>
      <c r="D292" s="102" t="s">
        <v>967</v>
      </c>
      <c r="E292" s="127"/>
      <c r="F292" s="114" t="str">
        <f t="shared" si="12"/>
        <v/>
      </c>
      <c r="G292" s="114" t="str">
        <f t="shared" si="13"/>
        <v/>
      </c>
    </row>
    <row r="293" spans="1:7" x14ac:dyDescent="0.25">
      <c r="A293" s="102" t="s">
        <v>820</v>
      </c>
      <c r="B293" s="121" t="s">
        <v>616</v>
      </c>
      <c r="C293" s="102" t="s">
        <v>967</v>
      </c>
      <c r="D293" s="102" t="s">
        <v>967</v>
      </c>
      <c r="E293" s="127"/>
      <c r="F293" s="114" t="str">
        <f t="shared" si="12"/>
        <v/>
      </c>
      <c r="G293" s="114" t="str">
        <f t="shared" si="13"/>
        <v/>
      </c>
    </row>
    <row r="294" spans="1:7" x14ac:dyDescent="0.25">
      <c r="A294" s="102" t="s">
        <v>821</v>
      </c>
      <c r="B294" s="121" t="s">
        <v>616</v>
      </c>
      <c r="C294" s="102" t="s">
        <v>967</v>
      </c>
      <c r="D294" s="102" t="s">
        <v>967</v>
      </c>
      <c r="E294" s="127"/>
      <c r="F294" s="114" t="str">
        <f t="shared" si="12"/>
        <v/>
      </c>
      <c r="G294" s="114" t="str">
        <f t="shared" si="13"/>
        <v/>
      </c>
    </row>
    <row r="295" spans="1:7" x14ac:dyDescent="0.25">
      <c r="A295" s="102" t="s">
        <v>822</v>
      </c>
      <c r="B295" s="121" t="s">
        <v>616</v>
      </c>
      <c r="C295" s="102" t="s">
        <v>967</v>
      </c>
      <c r="D295" s="102" t="s">
        <v>967</v>
      </c>
      <c r="E295" s="127"/>
      <c r="F295" s="114" t="str">
        <f t="shared" si="12"/>
        <v/>
      </c>
      <c r="G295" s="114" t="str">
        <f t="shared" si="13"/>
        <v/>
      </c>
    </row>
    <row r="296" spans="1:7" x14ac:dyDescent="0.25">
      <c r="A296" s="102" t="s">
        <v>823</v>
      </c>
      <c r="B296" s="121" t="s">
        <v>616</v>
      </c>
      <c r="C296" s="102" t="s">
        <v>967</v>
      </c>
      <c r="D296" s="102" t="s">
        <v>967</v>
      </c>
      <c r="E296" s="127"/>
      <c r="F296" s="114" t="str">
        <f t="shared" si="12"/>
        <v/>
      </c>
      <c r="G296" s="114" t="str">
        <f t="shared" si="13"/>
        <v/>
      </c>
    </row>
    <row r="297" spans="1:7" x14ac:dyDescent="0.25">
      <c r="A297" s="102" t="s">
        <v>824</v>
      </c>
      <c r="B297" s="121" t="s">
        <v>616</v>
      </c>
      <c r="C297" s="102" t="s">
        <v>967</v>
      </c>
      <c r="D297" s="102" t="s">
        <v>967</v>
      </c>
      <c r="E297" s="127"/>
      <c r="F297" s="114" t="str">
        <f t="shared" si="12"/>
        <v/>
      </c>
      <c r="G297" s="114" t="str">
        <f t="shared" si="13"/>
        <v/>
      </c>
    </row>
    <row r="298" spans="1:7" x14ac:dyDescent="0.25">
      <c r="A298" s="102" t="s">
        <v>825</v>
      </c>
      <c r="B298" s="121" t="s">
        <v>616</v>
      </c>
      <c r="C298" s="102" t="s">
        <v>967</v>
      </c>
      <c r="D298" s="102" t="s">
        <v>967</v>
      </c>
      <c r="E298" s="127"/>
      <c r="F298" s="114" t="str">
        <f t="shared" si="12"/>
        <v/>
      </c>
      <c r="G298" s="114" t="str">
        <f t="shared" si="13"/>
        <v/>
      </c>
    </row>
    <row r="299" spans="1:7" x14ac:dyDescent="0.25">
      <c r="A299" s="102" t="s">
        <v>826</v>
      </c>
      <c r="B299" s="121" t="s">
        <v>616</v>
      </c>
      <c r="C299" s="102" t="s">
        <v>967</v>
      </c>
      <c r="D299" s="102" t="s">
        <v>967</v>
      </c>
      <c r="E299" s="127"/>
      <c r="F299" s="114" t="str">
        <f t="shared" si="12"/>
        <v/>
      </c>
      <c r="G299" s="114" t="str">
        <f t="shared" si="13"/>
        <v/>
      </c>
    </row>
    <row r="300" spans="1:7" x14ac:dyDescent="0.25">
      <c r="A300" s="102" t="s">
        <v>827</v>
      </c>
      <c r="B300" s="121" t="s">
        <v>616</v>
      </c>
      <c r="C300" s="102" t="s">
        <v>967</v>
      </c>
      <c r="D300" s="102" t="s">
        <v>967</v>
      </c>
      <c r="E300" s="121"/>
      <c r="F300" s="114" t="str">
        <f t="shared" si="12"/>
        <v/>
      </c>
      <c r="G300" s="114" t="str">
        <f t="shared" si="13"/>
        <v/>
      </c>
    </row>
    <row r="301" spans="1:7" x14ac:dyDescent="0.25">
      <c r="A301" s="102" t="s">
        <v>828</v>
      </c>
      <c r="B301" s="121" t="s">
        <v>616</v>
      </c>
      <c r="C301" s="102" t="s">
        <v>967</v>
      </c>
      <c r="D301" s="102" t="s">
        <v>967</v>
      </c>
      <c r="E301" s="121"/>
      <c r="F301" s="114" t="str">
        <f t="shared" si="12"/>
        <v/>
      </c>
      <c r="G301" s="114" t="str">
        <f t="shared" si="13"/>
        <v/>
      </c>
    </row>
    <row r="302" spans="1:7" x14ac:dyDescent="0.25">
      <c r="A302" s="102" t="s">
        <v>829</v>
      </c>
      <c r="B302" s="121" t="s">
        <v>616</v>
      </c>
      <c r="C302" s="102" t="s">
        <v>967</v>
      </c>
      <c r="D302" s="102" t="s">
        <v>967</v>
      </c>
      <c r="E302" s="121"/>
      <c r="F302" s="114" t="str">
        <f t="shared" si="12"/>
        <v/>
      </c>
      <c r="G302" s="114" t="str">
        <f t="shared" si="13"/>
        <v/>
      </c>
    </row>
    <row r="303" spans="1:7" x14ac:dyDescent="0.25">
      <c r="A303" s="102" t="s">
        <v>830</v>
      </c>
      <c r="B303" s="121" t="s">
        <v>616</v>
      </c>
      <c r="C303" s="102" t="s">
        <v>967</v>
      </c>
      <c r="D303" s="102" t="s">
        <v>967</v>
      </c>
      <c r="E303" s="121"/>
      <c r="F303" s="114" t="str">
        <f t="shared" si="12"/>
        <v/>
      </c>
      <c r="G303" s="114" t="str">
        <f t="shared" si="13"/>
        <v/>
      </c>
    </row>
    <row r="304" spans="1:7" x14ac:dyDescent="0.25">
      <c r="A304" s="102" t="s">
        <v>831</v>
      </c>
      <c r="B304" s="121" t="s">
        <v>616</v>
      </c>
      <c r="C304" s="102" t="s">
        <v>967</v>
      </c>
      <c r="D304" s="102" t="s">
        <v>967</v>
      </c>
      <c r="E304" s="121"/>
      <c r="F304" s="114" t="str">
        <f t="shared" si="12"/>
        <v/>
      </c>
      <c r="G304" s="114" t="str">
        <f t="shared" si="13"/>
        <v/>
      </c>
    </row>
    <row r="305" spans="1:7" x14ac:dyDescent="0.25">
      <c r="A305" s="102" t="s">
        <v>832</v>
      </c>
      <c r="B305" s="121" t="s">
        <v>616</v>
      </c>
      <c r="C305" s="102" t="s">
        <v>967</v>
      </c>
      <c r="D305" s="102" t="s">
        <v>967</v>
      </c>
      <c r="E305" s="121"/>
      <c r="F305" s="114" t="str">
        <f t="shared" si="12"/>
        <v/>
      </c>
      <c r="G305" s="114" t="str">
        <f t="shared" si="13"/>
        <v/>
      </c>
    </row>
    <row r="306" spans="1:7" x14ac:dyDescent="0.25">
      <c r="A306" s="102" t="s">
        <v>833</v>
      </c>
      <c r="B306" s="121" t="s">
        <v>616</v>
      </c>
      <c r="C306" s="102" t="s">
        <v>967</v>
      </c>
      <c r="D306" s="102" t="s">
        <v>967</v>
      </c>
      <c r="F306" s="114" t="str">
        <f t="shared" si="12"/>
        <v/>
      </c>
      <c r="G306" s="114" t="str">
        <f t="shared" si="13"/>
        <v/>
      </c>
    </row>
    <row r="307" spans="1:7" x14ac:dyDescent="0.25">
      <c r="A307" s="102" t="s">
        <v>834</v>
      </c>
      <c r="B307" s="121" t="s">
        <v>616</v>
      </c>
      <c r="C307" s="102" t="s">
        <v>967</v>
      </c>
      <c r="D307" s="102" t="s">
        <v>967</v>
      </c>
      <c r="E307" s="116"/>
      <c r="F307" s="114" t="str">
        <f t="shared" si="12"/>
        <v/>
      </c>
      <c r="G307" s="114" t="str">
        <f t="shared" si="13"/>
        <v/>
      </c>
    </row>
    <row r="308" spans="1:7" x14ac:dyDescent="0.25">
      <c r="A308" s="102" t="s">
        <v>835</v>
      </c>
      <c r="B308" s="121" t="s">
        <v>616</v>
      </c>
      <c r="C308" s="102" t="s">
        <v>967</v>
      </c>
      <c r="D308" s="102" t="s">
        <v>967</v>
      </c>
      <c r="E308" s="116"/>
      <c r="F308" s="114" t="str">
        <f t="shared" si="12"/>
        <v/>
      </c>
      <c r="G308" s="114" t="str">
        <f t="shared" si="13"/>
        <v/>
      </c>
    </row>
    <row r="309" spans="1:7" x14ac:dyDescent="0.25">
      <c r="A309" s="102" t="s">
        <v>836</v>
      </c>
      <c r="B309" s="121" t="s">
        <v>616</v>
      </c>
      <c r="C309" s="102" t="s">
        <v>967</v>
      </c>
      <c r="D309" s="102" t="s">
        <v>967</v>
      </c>
      <c r="E309" s="116"/>
      <c r="F309" s="114" t="str">
        <f t="shared" si="12"/>
        <v/>
      </c>
      <c r="G309" s="114" t="str">
        <f t="shared" si="13"/>
        <v/>
      </c>
    </row>
    <row r="310" spans="1:7" x14ac:dyDescent="0.25">
      <c r="A310" s="102" t="s">
        <v>837</v>
      </c>
      <c r="B310" s="121" t="s">
        <v>616</v>
      </c>
      <c r="C310" s="102" t="s">
        <v>967</v>
      </c>
      <c r="D310" s="102" t="s">
        <v>967</v>
      </c>
      <c r="E310" s="116"/>
      <c r="F310" s="114" t="str">
        <f t="shared" si="12"/>
        <v/>
      </c>
      <c r="G310" s="114" t="str">
        <f t="shared" si="13"/>
        <v/>
      </c>
    </row>
    <row r="311" spans="1:7" x14ac:dyDescent="0.25">
      <c r="A311" s="102" t="s">
        <v>838</v>
      </c>
      <c r="B311" s="121" t="s">
        <v>616</v>
      </c>
      <c r="C311" s="102" t="s">
        <v>967</v>
      </c>
      <c r="D311" s="102" t="s">
        <v>967</v>
      </c>
      <c r="E311" s="116"/>
      <c r="F311" s="114" t="str">
        <f t="shared" si="12"/>
        <v/>
      </c>
      <c r="G311" s="114" t="str">
        <f t="shared" si="13"/>
        <v/>
      </c>
    </row>
    <row r="312" spans="1:7" x14ac:dyDescent="0.25">
      <c r="A312" s="102" t="s">
        <v>839</v>
      </c>
      <c r="B312" s="121" t="s">
        <v>616</v>
      </c>
      <c r="C312" s="102" t="s">
        <v>967</v>
      </c>
      <c r="D312" s="102" t="s">
        <v>967</v>
      </c>
      <c r="E312" s="116"/>
      <c r="F312" s="114" t="str">
        <f t="shared" si="12"/>
        <v/>
      </c>
      <c r="G312" s="114" t="str">
        <f t="shared" si="13"/>
        <v/>
      </c>
    </row>
    <row r="313" spans="1:7" x14ac:dyDescent="0.25">
      <c r="A313" s="102" t="s">
        <v>840</v>
      </c>
      <c r="B313" s="121" t="s">
        <v>616</v>
      </c>
      <c r="C313" s="102" t="s">
        <v>967</v>
      </c>
      <c r="D313" s="102" t="s">
        <v>967</v>
      </c>
      <c r="E313" s="116"/>
      <c r="F313" s="114" t="str">
        <f t="shared" si="12"/>
        <v/>
      </c>
      <c r="G313" s="114" t="str">
        <f t="shared" si="13"/>
        <v/>
      </c>
    </row>
    <row r="314" spans="1:7" x14ac:dyDescent="0.25">
      <c r="A314" s="102" t="s">
        <v>841</v>
      </c>
      <c r="B314" s="121" t="s">
        <v>616</v>
      </c>
      <c r="C314" s="102" t="s">
        <v>967</v>
      </c>
      <c r="D314" s="102" t="s">
        <v>967</v>
      </c>
      <c r="E314" s="116"/>
      <c r="F314" s="114" t="str">
        <f t="shared" si="12"/>
        <v/>
      </c>
      <c r="G314" s="114" t="str">
        <f t="shared" si="13"/>
        <v/>
      </c>
    </row>
    <row r="315" spans="1:7" x14ac:dyDescent="0.25">
      <c r="A315" s="102" t="s">
        <v>842</v>
      </c>
      <c r="B315" s="130" t="s">
        <v>94</v>
      </c>
      <c r="C315" s="121">
        <f>SUM(C291:C314)</f>
        <v>0</v>
      </c>
      <c r="D315" s="121">
        <f>SUM(D291:D314)</f>
        <v>0</v>
      </c>
      <c r="E315" s="116"/>
      <c r="F315" s="131">
        <f>SUM(F291:F314)</f>
        <v>0</v>
      </c>
      <c r="G315" s="131">
        <f>SUM(G291:G314)</f>
        <v>0</v>
      </c>
    </row>
    <row r="316" spans="1:7" ht="15" customHeight="1" x14ac:dyDescent="0.25">
      <c r="A316" s="111"/>
      <c r="B316" s="112" t="s">
        <v>843</v>
      </c>
      <c r="C316" s="111" t="s">
        <v>694</v>
      </c>
      <c r="D316" s="111" t="s">
        <v>695</v>
      </c>
      <c r="E316" s="111"/>
      <c r="F316" s="111" t="s">
        <v>522</v>
      </c>
      <c r="G316" s="111" t="s">
        <v>696</v>
      </c>
    </row>
    <row r="317" spans="1:7" x14ac:dyDescent="0.25">
      <c r="A317" s="102" t="s">
        <v>844</v>
      </c>
      <c r="B317" s="102" t="s">
        <v>727</v>
      </c>
      <c r="C317" s="135" t="s">
        <v>967</v>
      </c>
      <c r="G317" s="102"/>
    </row>
    <row r="318" spans="1:7" x14ac:dyDescent="0.25">
      <c r="G318" s="102"/>
    </row>
    <row r="319" spans="1:7" x14ac:dyDescent="0.25">
      <c r="B319" s="121" t="s">
        <v>728</v>
      </c>
      <c r="G319" s="102"/>
    </row>
    <row r="320" spans="1:7" x14ac:dyDescent="0.25">
      <c r="A320" s="102" t="s">
        <v>845</v>
      </c>
      <c r="B320" s="102" t="s">
        <v>730</v>
      </c>
      <c r="C320" s="102" t="s">
        <v>967</v>
      </c>
      <c r="D320" s="102" t="s">
        <v>967</v>
      </c>
      <c r="F320" s="114" t="str">
        <f>IF($C$328=0,"",IF(C320="[for completion]","",C320/$C$328))</f>
        <v/>
      </c>
      <c r="G320" s="114" t="str">
        <f>IF($D$328=0,"",IF(D320="[for completion]","",D320/$D$328))</f>
        <v/>
      </c>
    </row>
    <row r="321" spans="1:7" x14ac:dyDescent="0.25">
      <c r="A321" s="102" t="s">
        <v>846</v>
      </c>
      <c r="B321" s="102" t="s">
        <v>732</v>
      </c>
      <c r="C321" s="102" t="s">
        <v>967</v>
      </c>
      <c r="D321" s="102" t="s">
        <v>967</v>
      </c>
      <c r="F321" s="114" t="str">
        <f t="shared" ref="F321:F334" si="14">IF($C$328=0,"",IF(C321="[for completion]","",C321/$C$328))</f>
        <v/>
      </c>
      <c r="G321" s="114" t="str">
        <f t="shared" ref="G321:G334" si="15">IF($D$328=0,"",IF(D321="[for completion]","",D321/$D$328))</f>
        <v/>
      </c>
    </row>
    <row r="322" spans="1:7" x14ac:dyDescent="0.25">
      <c r="A322" s="102" t="s">
        <v>847</v>
      </c>
      <c r="B322" s="102" t="s">
        <v>734</v>
      </c>
      <c r="C322" s="102" t="s">
        <v>967</v>
      </c>
      <c r="D322" s="102" t="s">
        <v>967</v>
      </c>
      <c r="F322" s="114" t="str">
        <f t="shared" si="14"/>
        <v/>
      </c>
      <c r="G322" s="114" t="str">
        <f t="shared" si="15"/>
        <v/>
      </c>
    </row>
    <row r="323" spans="1:7" x14ac:dyDescent="0.25">
      <c r="A323" s="102" t="s">
        <v>848</v>
      </c>
      <c r="B323" s="102" t="s">
        <v>736</v>
      </c>
      <c r="C323" s="102" t="s">
        <v>967</v>
      </c>
      <c r="D323" s="102" t="s">
        <v>967</v>
      </c>
      <c r="F323" s="114" t="str">
        <f t="shared" si="14"/>
        <v/>
      </c>
      <c r="G323" s="114" t="str">
        <f t="shared" si="15"/>
        <v/>
      </c>
    </row>
    <row r="324" spans="1:7" x14ac:dyDescent="0.25">
      <c r="A324" s="102" t="s">
        <v>849</v>
      </c>
      <c r="B324" s="102" t="s">
        <v>738</v>
      </c>
      <c r="C324" s="102" t="s">
        <v>967</v>
      </c>
      <c r="D324" s="102" t="s">
        <v>967</v>
      </c>
      <c r="F324" s="114" t="str">
        <f t="shared" si="14"/>
        <v/>
      </c>
      <c r="G324" s="114" t="str">
        <f t="shared" si="15"/>
        <v/>
      </c>
    </row>
    <row r="325" spans="1:7" x14ac:dyDescent="0.25">
      <c r="A325" s="102" t="s">
        <v>850</v>
      </c>
      <c r="B325" s="102" t="s">
        <v>740</v>
      </c>
      <c r="C325" s="102" t="s">
        <v>967</v>
      </c>
      <c r="D325" s="102" t="s">
        <v>967</v>
      </c>
      <c r="F325" s="114" t="str">
        <f t="shared" si="14"/>
        <v/>
      </c>
      <c r="G325" s="114" t="str">
        <f t="shared" si="15"/>
        <v/>
      </c>
    </row>
    <row r="326" spans="1:7" x14ac:dyDescent="0.25">
      <c r="A326" s="102" t="s">
        <v>851</v>
      </c>
      <c r="B326" s="102" t="s">
        <v>742</v>
      </c>
      <c r="C326" s="102" t="s">
        <v>967</v>
      </c>
      <c r="D326" s="102" t="s">
        <v>967</v>
      </c>
      <c r="F326" s="114" t="str">
        <f t="shared" si="14"/>
        <v/>
      </c>
      <c r="G326" s="114" t="str">
        <f t="shared" si="15"/>
        <v/>
      </c>
    </row>
    <row r="327" spans="1:7" x14ac:dyDescent="0.25">
      <c r="A327" s="102" t="s">
        <v>852</v>
      </c>
      <c r="B327" s="102" t="s">
        <v>744</v>
      </c>
      <c r="C327" s="102" t="s">
        <v>967</v>
      </c>
      <c r="D327" s="102" t="s">
        <v>967</v>
      </c>
      <c r="F327" s="114" t="str">
        <f t="shared" si="14"/>
        <v/>
      </c>
      <c r="G327" s="114" t="str">
        <f t="shared" si="15"/>
        <v/>
      </c>
    </row>
    <row r="328" spans="1:7" x14ac:dyDescent="0.25">
      <c r="A328" s="102" t="s">
        <v>853</v>
      </c>
      <c r="B328" s="130" t="s">
        <v>94</v>
      </c>
      <c r="C328" s="102">
        <f>SUM(C320:C327)</f>
        <v>0</v>
      </c>
      <c r="D328" s="102">
        <f>SUM(D320:D327)</f>
        <v>0</v>
      </c>
      <c r="F328" s="116">
        <f>SUM(F320:F327)</f>
        <v>0</v>
      </c>
      <c r="G328" s="116">
        <f>SUM(G320:G327)</f>
        <v>0</v>
      </c>
    </row>
    <row r="329" spans="1:7" outlineLevel="1" x14ac:dyDescent="0.25">
      <c r="A329" s="102" t="s">
        <v>854</v>
      </c>
      <c r="B329" s="117" t="s">
        <v>747</v>
      </c>
      <c r="F329" s="114" t="str">
        <f t="shared" si="14"/>
        <v/>
      </c>
      <c r="G329" s="114" t="str">
        <f t="shared" si="15"/>
        <v/>
      </c>
    </row>
    <row r="330" spans="1:7" outlineLevel="1" x14ac:dyDescent="0.25">
      <c r="A330" s="102" t="s">
        <v>855</v>
      </c>
      <c r="B330" s="117" t="s">
        <v>749</v>
      </c>
      <c r="F330" s="114" t="str">
        <f t="shared" si="14"/>
        <v/>
      </c>
      <c r="G330" s="114" t="str">
        <f t="shared" si="15"/>
        <v/>
      </c>
    </row>
    <row r="331" spans="1:7" outlineLevel="1" x14ac:dyDescent="0.25">
      <c r="A331" s="102" t="s">
        <v>856</v>
      </c>
      <c r="B331" s="117" t="s">
        <v>751</v>
      </c>
      <c r="F331" s="114" t="str">
        <f t="shared" si="14"/>
        <v/>
      </c>
      <c r="G331" s="114" t="str">
        <f t="shared" si="15"/>
        <v/>
      </c>
    </row>
    <row r="332" spans="1:7" outlineLevel="1" x14ac:dyDescent="0.25">
      <c r="A332" s="102" t="s">
        <v>857</v>
      </c>
      <c r="B332" s="117" t="s">
        <v>753</v>
      </c>
      <c r="F332" s="114" t="str">
        <f t="shared" si="14"/>
        <v/>
      </c>
      <c r="G332" s="114" t="str">
        <f t="shared" si="15"/>
        <v/>
      </c>
    </row>
    <row r="333" spans="1:7" outlineLevel="1" x14ac:dyDescent="0.25">
      <c r="A333" s="102" t="s">
        <v>858</v>
      </c>
      <c r="B333" s="117" t="s">
        <v>755</v>
      </c>
      <c r="F333" s="114" t="str">
        <f t="shared" si="14"/>
        <v/>
      </c>
      <c r="G333" s="114" t="str">
        <f t="shared" si="15"/>
        <v/>
      </c>
    </row>
    <row r="334" spans="1:7" outlineLevel="1" x14ac:dyDescent="0.25">
      <c r="A334" s="102" t="s">
        <v>859</v>
      </c>
      <c r="B334" s="117" t="s">
        <v>757</v>
      </c>
      <c r="F334" s="114" t="str">
        <f t="shared" si="14"/>
        <v/>
      </c>
      <c r="G334" s="114" t="str">
        <f t="shared" si="15"/>
        <v/>
      </c>
    </row>
    <row r="335" spans="1:7" outlineLevel="1" x14ac:dyDescent="0.25">
      <c r="A335" s="102" t="s">
        <v>860</v>
      </c>
      <c r="B335" s="117"/>
      <c r="F335" s="114"/>
      <c r="G335" s="114"/>
    </row>
    <row r="336" spans="1:7" outlineLevel="1" x14ac:dyDescent="0.25">
      <c r="A336" s="102" t="s">
        <v>861</v>
      </c>
      <c r="B336" s="117"/>
      <c r="F336" s="114"/>
      <c r="G336" s="114"/>
    </row>
    <row r="337" spans="1:7" outlineLevel="1" x14ac:dyDescent="0.25">
      <c r="A337" s="102" t="s">
        <v>862</v>
      </c>
      <c r="B337" s="117"/>
      <c r="F337" s="116"/>
      <c r="G337" s="116"/>
    </row>
    <row r="338" spans="1:7" ht="15" customHeight="1" x14ac:dyDescent="0.25">
      <c r="A338" s="111"/>
      <c r="B338" s="112" t="s">
        <v>863</v>
      </c>
      <c r="C338" s="111" t="s">
        <v>694</v>
      </c>
      <c r="D338" s="111" t="s">
        <v>695</v>
      </c>
      <c r="E338" s="111"/>
      <c r="F338" s="111" t="s">
        <v>522</v>
      </c>
      <c r="G338" s="111" t="s">
        <v>696</v>
      </c>
    </row>
    <row r="339" spans="1:7" x14ac:dyDescent="0.25">
      <c r="A339" s="102" t="s">
        <v>864</v>
      </c>
      <c r="B339" s="102" t="s">
        <v>727</v>
      </c>
      <c r="C339" s="135" t="s">
        <v>967</v>
      </c>
      <c r="G339" s="102"/>
    </row>
    <row r="340" spans="1:7" x14ac:dyDescent="0.25">
      <c r="G340" s="102"/>
    </row>
    <row r="341" spans="1:7" x14ac:dyDescent="0.25">
      <c r="B341" s="121" t="s">
        <v>728</v>
      </c>
      <c r="G341" s="102"/>
    </row>
    <row r="342" spans="1:7" x14ac:dyDescent="0.25">
      <c r="A342" s="102" t="s">
        <v>865</v>
      </c>
      <c r="B342" s="102" t="s">
        <v>730</v>
      </c>
      <c r="C342" s="102" t="s">
        <v>967</v>
      </c>
      <c r="D342" s="102" t="s">
        <v>967</v>
      </c>
      <c r="F342" s="114" t="str">
        <f>IF($C$350=0,"",IF(C342="[Mark as ND1 if not relevant]","",C342/$C$350))</f>
        <v/>
      </c>
      <c r="G342" s="114" t="str">
        <f>IF($D$350=0,"",IF(D342="[Mark as ND1 if not relevant]","",D342/$D$350))</f>
        <v/>
      </c>
    </row>
    <row r="343" spans="1:7" x14ac:dyDescent="0.25">
      <c r="A343" s="102" t="s">
        <v>866</v>
      </c>
      <c r="B343" s="102" t="s">
        <v>732</v>
      </c>
      <c r="C343" s="102" t="s">
        <v>967</v>
      </c>
      <c r="D343" s="102" t="s">
        <v>967</v>
      </c>
      <c r="F343" s="114" t="str">
        <f t="shared" ref="F343:F349" si="16">IF($C$350=0,"",IF(C343="[Mark as ND1 if not relevant]","",C343/$C$350))</f>
        <v/>
      </c>
      <c r="G343" s="114" t="str">
        <f t="shared" ref="G343:G349" si="17">IF($D$350=0,"",IF(D343="[Mark as ND1 if not relevant]","",D343/$D$350))</f>
        <v/>
      </c>
    </row>
    <row r="344" spans="1:7" x14ac:dyDescent="0.25">
      <c r="A344" s="102" t="s">
        <v>867</v>
      </c>
      <c r="B344" s="102" t="s">
        <v>734</v>
      </c>
      <c r="C344" s="102" t="s">
        <v>967</v>
      </c>
      <c r="D344" s="102" t="s">
        <v>967</v>
      </c>
      <c r="F344" s="114" t="str">
        <f t="shared" si="16"/>
        <v/>
      </c>
      <c r="G344" s="114" t="str">
        <f t="shared" si="17"/>
        <v/>
      </c>
    </row>
    <row r="345" spans="1:7" x14ac:dyDescent="0.25">
      <c r="A345" s="102" t="s">
        <v>868</v>
      </c>
      <c r="B345" s="102" t="s">
        <v>736</v>
      </c>
      <c r="C345" s="102" t="s">
        <v>967</v>
      </c>
      <c r="D345" s="102" t="s">
        <v>967</v>
      </c>
      <c r="F345" s="114" t="str">
        <f t="shared" si="16"/>
        <v/>
      </c>
      <c r="G345" s="114" t="str">
        <f t="shared" si="17"/>
        <v/>
      </c>
    </row>
    <row r="346" spans="1:7" x14ac:dyDescent="0.25">
      <c r="A346" s="102" t="s">
        <v>869</v>
      </c>
      <c r="B346" s="102" t="s">
        <v>738</v>
      </c>
      <c r="C346" s="102" t="s">
        <v>967</v>
      </c>
      <c r="D346" s="102" t="s">
        <v>967</v>
      </c>
      <c r="F346" s="114" t="str">
        <f t="shared" si="16"/>
        <v/>
      </c>
      <c r="G346" s="114" t="str">
        <f t="shared" si="17"/>
        <v/>
      </c>
    </row>
    <row r="347" spans="1:7" x14ac:dyDescent="0.25">
      <c r="A347" s="102" t="s">
        <v>870</v>
      </c>
      <c r="B347" s="102" t="s">
        <v>740</v>
      </c>
      <c r="C347" s="102" t="s">
        <v>967</v>
      </c>
      <c r="D347" s="102" t="s">
        <v>967</v>
      </c>
      <c r="F347" s="114" t="str">
        <f t="shared" si="16"/>
        <v/>
      </c>
      <c r="G347" s="114" t="str">
        <f t="shared" si="17"/>
        <v/>
      </c>
    </row>
    <row r="348" spans="1:7" x14ac:dyDescent="0.25">
      <c r="A348" s="102" t="s">
        <v>871</v>
      </c>
      <c r="B348" s="102" t="s">
        <v>742</v>
      </c>
      <c r="C348" s="102" t="s">
        <v>967</v>
      </c>
      <c r="D348" s="102" t="s">
        <v>967</v>
      </c>
      <c r="F348" s="114" t="str">
        <f t="shared" si="16"/>
        <v/>
      </c>
      <c r="G348" s="114" t="str">
        <f t="shared" si="17"/>
        <v/>
      </c>
    </row>
    <row r="349" spans="1:7" x14ac:dyDescent="0.25">
      <c r="A349" s="102" t="s">
        <v>872</v>
      </c>
      <c r="B349" s="102" t="s">
        <v>744</v>
      </c>
      <c r="C349" s="102" t="s">
        <v>967</v>
      </c>
      <c r="D349" s="102" t="s">
        <v>967</v>
      </c>
      <c r="F349" s="114" t="str">
        <f t="shared" si="16"/>
        <v/>
      </c>
      <c r="G349" s="114" t="str">
        <f t="shared" si="17"/>
        <v/>
      </c>
    </row>
    <row r="350" spans="1:7" x14ac:dyDescent="0.25">
      <c r="A350" s="102" t="s">
        <v>873</v>
      </c>
      <c r="B350" s="130" t="s">
        <v>94</v>
      </c>
      <c r="C350" s="102">
        <f>SUM(C342:C349)</f>
        <v>0</v>
      </c>
      <c r="D350" s="102">
        <f>SUM(D342:D349)</f>
        <v>0</v>
      </c>
      <c r="F350" s="116">
        <f>SUM(F342:F349)</f>
        <v>0</v>
      </c>
      <c r="G350" s="116">
        <f>SUM(G342:G349)</f>
        <v>0</v>
      </c>
    </row>
    <row r="351" spans="1:7" outlineLevel="1" x14ac:dyDescent="0.25">
      <c r="A351" s="102" t="s">
        <v>874</v>
      </c>
      <c r="B351" s="117" t="s">
        <v>747</v>
      </c>
      <c r="F351" s="114" t="str">
        <f t="shared" ref="F351:F356" si="18">IF($C$350=0,"",IF(C351="[for completion]","",C351/$C$350))</f>
        <v/>
      </c>
      <c r="G351" s="114" t="str">
        <f t="shared" ref="G351:G356" si="19">IF($D$350=0,"",IF(D351="[for completion]","",D351/$D$350))</f>
        <v/>
      </c>
    </row>
    <row r="352" spans="1:7" outlineLevel="1" x14ac:dyDescent="0.25">
      <c r="A352" s="102" t="s">
        <v>875</v>
      </c>
      <c r="B352" s="117" t="s">
        <v>749</v>
      </c>
      <c r="F352" s="114" t="str">
        <f t="shared" si="18"/>
        <v/>
      </c>
      <c r="G352" s="114" t="str">
        <f t="shared" si="19"/>
        <v/>
      </c>
    </row>
    <row r="353" spans="1:7" outlineLevel="1" x14ac:dyDescent="0.25">
      <c r="A353" s="102" t="s">
        <v>876</v>
      </c>
      <c r="B353" s="117" t="s">
        <v>751</v>
      </c>
      <c r="F353" s="114" t="str">
        <f t="shared" si="18"/>
        <v/>
      </c>
      <c r="G353" s="114" t="str">
        <f t="shared" si="19"/>
        <v/>
      </c>
    </row>
    <row r="354" spans="1:7" outlineLevel="1" x14ac:dyDescent="0.25">
      <c r="A354" s="102" t="s">
        <v>877</v>
      </c>
      <c r="B354" s="117" t="s">
        <v>753</v>
      </c>
      <c r="F354" s="114" t="str">
        <f t="shared" si="18"/>
        <v/>
      </c>
      <c r="G354" s="114" t="str">
        <f t="shared" si="19"/>
        <v/>
      </c>
    </row>
    <row r="355" spans="1:7" outlineLevel="1" x14ac:dyDescent="0.25">
      <c r="A355" s="102" t="s">
        <v>878</v>
      </c>
      <c r="B355" s="117" t="s">
        <v>755</v>
      </c>
      <c r="F355" s="114" t="str">
        <f t="shared" si="18"/>
        <v/>
      </c>
      <c r="G355" s="114" t="str">
        <f t="shared" si="19"/>
        <v/>
      </c>
    </row>
    <row r="356" spans="1:7" outlineLevel="1" x14ac:dyDescent="0.25">
      <c r="A356" s="102" t="s">
        <v>879</v>
      </c>
      <c r="B356" s="117" t="s">
        <v>757</v>
      </c>
      <c r="F356" s="114" t="str">
        <f t="shared" si="18"/>
        <v/>
      </c>
      <c r="G356" s="114" t="str">
        <f t="shared" si="19"/>
        <v/>
      </c>
    </row>
    <row r="357" spans="1:7" outlineLevel="1" x14ac:dyDescent="0.25">
      <c r="A357" s="102" t="s">
        <v>880</v>
      </c>
      <c r="B357" s="117"/>
      <c r="F357" s="114"/>
      <c r="G357" s="114"/>
    </row>
    <row r="358" spans="1:7" outlineLevel="1" x14ac:dyDescent="0.25">
      <c r="A358" s="102" t="s">
        <v>881</v>
      </c>
      <c r="B358" s="117"/>
      <c r="F358" s="114"/>
      <c r="G358" s="114"/>
    </row>
    <row r="359" spans="1:7" outlineLevel="1" x14ac:dyDescent="0.25">
      <c r="A359" s="102" t="s">
        <v>882</v>
      </c>
      <c r="B359" s="117"/>
      <c r="F359" s="114"/>
      <c r="G359" s="116"/>
    </row>
    <row r="360" spans="1:7" ht="15" customHeight="1" x14ac:dyDescent="0.25">
      <c r="A360" s="111"/>
      <c r="B360" s="112" t="s">
        <v>883</v>
      </c>
      <c r="C360" s="111" t="s">
        <v>884</v>
      </c>
      <c r="D360" s="111"/>
      <c r="E360" s="111"/>
      <c r="F360" s="111"/>
      <c r="G360" s="113"/>
    </row>
    <row r="361" spans="1:7" x14ac:dyDescent="0.25">
      <c r="A361" s="102" t="s">
        <v>885</v>
      </c>
      <c r="B361" s="121" t="s">
        <v>886</v>
      </c>
      <c r="C361" s="135" t="s">
        <v>967</v>
      </c>
      <c r="G361" s="102"/>
    </row>
    <row r="362" spans="1:7" x14ac:dyDescent="0.25">
      <c r="A362" s="102" t="s">
        <v>887</v>
      </c>
      <c r="B362" s="121" t="s">
        <v>888</v>
      </c>
      <c r="C362" s="135" t="s">
        <v>967</v>
      </c>
      <c r="G362" s="102"/>
    </row>
    <row r="363" spans="1:7" x14ac:dyDescent="0.25">
      <c r="A363" s="102" t="s">
        <v>889</v>
      </c>
      <c r="B363" s="121" t="s">
        <v>890</v>
      </c>
      <c r="C363" s="135" t="s">
        <v>967</v>
      </c>
      <c r="G363" s="102"/>
    </row>
    <row r="364" spans="1:7" x14ac:dyDescent="0.25">
      <c r="A364" s="102" t="s">
        <v>891</v>
      </c>
      <c r="B364" s="121" t="s">
        <v>892</v>
      </c>
      <c r="C364" s="135" t="s">
        <v>967</v>
      </c>
      <c r="G364" s="102"/>
    </row>
    <row r="365" spans="1:7" x14ac:dyDescent="0.25">
      <c r="A365" s="102" t="s">
        <v>893</v>
      </c>
      <c r="B365" s="121" t="s">
        <v>894</v>
      </c>
      <c r="C365" s="135" t="s">
        <v>967</v>
      </c>
      <c r="G365" s="102"/>
    </row>
    <row r="366" spans="1:7" x14ac:dyDescent="0.25">
      <c r="A366" s="102" t="s">
        <v>895</v>
      </c>
      <c r="B366" s="121" t="s">
        <v>896</v>
      </c>
      <c r="C366" s="135" t="s">
        <v>967</v>
      </c>
      <c r="G366" s="102"/>
    </row>
    <row r="367" spans="1:7" x14ac:dyDescent="0.25">
      <c r="A367" s="102" t="s">
        <v>897</v>
      </c>
      <c r="B367" s="121" t="s">
        <v>898</v>
      </c>
      <c r="C367" s="135" t="s">
        <v>967</v>
      </c>
      <c r="G367" s="102"/>
    </row>
    <row r="368" spans="1:7" x14ac:dyDescent="0.25">
      <c r="A368" s="102" t="s">
        <v>899</v>
      </c>
      <c r="B368" s="121" t="s">
        <v>900</v>
      </c>
      <c r="C368" s="135" t="s">
        <v>967</v>
      </c>
      <c r="G368" s="102"/>
    </row>
    <row r="369" spans="1:7" x14ac:dyDescent="0.25">
      <c r="A369" s="102" t="s">
        <v>901</v>
      </c>
      <c r="B369" s="121" t="s">
        <v>902</v>
      </c>
      <c r="C369" s="135" t="s">
        <v>967</v>
      </c>
      <c r="G369" s="102"/>
    </row>
    <row r="370" spans="1:7" x14ac:dyDescent="0.25">
      <c r="A370" s="102" t="s">
        <v>903</v>
      </c>
      <c r="B370" s="121" t="s">
        <v>92</v>
      </c>
      <c r="C370" s="135" t="s">
        <v>967</v>
      </c>
      <c r="G370" s="102"/>
    </row>
    <row r="371" spans="1:7" outlineLevel="1" x14ac:dyDescent="0.25">
      <c r="A371" s="102" t="s">
        <v>904</v>
      </c>
      <c r="B371" s="117" t="s">
        <v>905</v>
      </c>
      <c r="C371" s="135"/>
      <c r="G371" s="102"/>
    </row>
    <row r="372" spans="1:7" outlineLevel="1" x14ac:dyDescent="0.25">
      <c r="A372" s="102" t="s">
        <v>906</v>
      </c>
      <c r="B372" s="117" t="s">
        <v>96</v>
      </c>
      <c r="C372" s="135"/>
      <c r="G372" s="102"/>
    </row>
    <row r="373" spans="1:7" outlineLevel="1" x14ac:dyDescent="0.25">
      <c r="A373" s="102" t="s">
        <v>907</v>
      </c>
      <c r="B373" s="117" t="s">
        <v>96</v>
      </c>
      <c r="C373" s="135"/>
      <c r="G373" s="102"/>
    </row>
    <row r="374" spans="1:7" outlineLevel="1" x14ac:dyDescent="0.25">
      <c r="A374" s="102" t="s">
        <v>908</v>
      </c>
      <c r="B374" s="117" t="s">
        <v>96</v>
      </c>
      <c r="C374" s="135"/>
      <c r="G374" s="102"/>
    </row>
    <row r="375" spans="1:7" outlineLevel="1" x14ac:dyDescent="0.25">
      <c r="A375" s="102" t="s">
        <v>909</v>
      </c>
      <c r="B375" s="117" t="s">
        <v>96</v>
      </c>
      <c r="C375" s="135"/>
      <c r="G375" s="102"/>
    </row>
    <row r="376" spans="1:7" outlineLevel="1" x14ac:dyDescent="0.25">
      <c r="A376" s="102" t="s">
        <v>910</v>
      </c>
      <c r="B376" s="117" t="s">
        <v>96</v>
      </c>
      <c r="C376" s="135"/>
      <c r="G376" s="102"/>
    </row>
    <row r="377" spans="1:7" outlineLevel="1" x14ac:dyDescent="0.25">
      <c r="A377" s="102" t="s">
        <v>911</v>
      </c>
      <c r="B377" s="117" t="s">
        <v>96</v>
      </c>
      <c r="C377" s="135"/>
      <c r="G377" s="102"/>
    </row>
    <row r="378" spans="1:7" outlineLevel="1" x14ac:dyDescent="0.25">
      <c r="A378" s="102" t="s">
        <v>912</v>
      </c>
      <c r="B378" s="117" t="s">
        <v>96</v>
      </c>
      <c r="C378" s="135"/>
      <c r="G378" s="102"/>
    </row>
    <row r="379" spans="1:7" outlineLevel="1" x14ac:dyDescent="0.25">
      <c r="A379" s="102" t="s">
        <v>913</v>
      </c>
      <c r="B379" s="117" t="s">
        <v>96</v>
      </c>
      <c r="C379" s="135"/>
      <c r="G379" s="102"/>
    </row>
    <row r="380" spans="1:7" outlineLevel="1" x14ac:dyDescent="0.25">
      <c r="A380" s="102" t="s">
        <v>914</v>
      </c>
      <c r="B380" s="117" t="s">
        <v>96</v>
      </c>
      <c r="C380" s="135"/>
      <c r="G380" s="102"/>
    </row>
    <row r="381" spans="1:7" outlineLevel="1" x14ac:dyDescent="0.25">
      <c r="A381" s="102" t="s">
        <v>915</v>
      </c>
      <c r="B381" s="117" t="s">
        <v>96</v>
      </c>
      <c r="C381" s="135"/>
      <c r="G381" s="102"/>
    </row>
    <row r="382" spans="1:7" outlineLevel="1" x14ac:dyDescent="0.25">
      <c r="A382" s="102" t="s">
        <v>916</v>
      </c>
      <c r="B382" s="117" t="s">
        <v>96</v>
      </c>
      <c r="C382" s="135"/>
    </row>
    <row r="383" spans="1:7" outlineLevel="1" x14ac:dyDescent="0.25">
      <c r="A383" s="102" t="s">
        <v>917</v>
      </c>
      <c r="B383" s="117" t="s">
        <v>96</v>
      </c>
      <c r="C383" s="135"/>
    </row>
    <row r="384" spans="1:7" outlineLevel="1" x14ac:dyDescent="0.25">
      <c r="A384" s="102" t="s">
        <v>918</v>
      </c>
      <c r="B384" s="117" t="s">
        <v>96</v>
      </c>
      <c r="C384" s="135"/>
    </row>
    <row r="385" spans="1:3" outlineLevel="1" x14ac:dyDescent="0.25">
      <c r="A385" s="102" t="s">
        <v>919</v>
      </c>
      <c r="B385" s="117" t="s">
        <v>96</v>
      </c>
      <c r="C385" s="135"/>
    </row>
    <row r="386" spans="1:3" outlineLevel="1" x14ac:dyDescent="0.25">
      <c r="A386" s="102" t="s">
        <v>920</v>
      </c>
      <c r="B386" s="117" t="s">
        <v>96</v>
      </c>
      <c r="C386" s="135"/>
    </row>
    <row r="387" spans="1:3" outlineLevel="1" x14ac:dyDescent="0.25">
      <c r="A387" s="102" t="s">
        <v>921</v>
      </c>
      <c r="B387" s="117" t="s">
        <v>96</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&amp;R&amp;G&amp;L&amp;"Calibri"&amp;12&amp;K0000FFClassification: Limited&amp;1#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39" t="s">
        <v>925</v>
      </c>
      <c r="B1" s="139"/>
      <c r="C1" s="138" t="s">
        <v>1311</v>
      </c>
      <c r="D1" s="20"/>
      <c r="E1" s="20"/>
      <c r="F1" s="20"/>
      <c r="G1" s="20"/>
      <c r="H1" s="20"/>
      <c r="I1" s="20"/>
      <c r="J1" s="20"/>
      <c r="K1" s="20"/>
      <c r="L1" s="20"/>
      <c r="M1" s="20"/>
    </row>
    <row r="2" spans="1:13" x14ac:dyDescent="0.25">
      <c r="B2" s="23"/>
      <c r="C2" s="23"/>
    </row>
    <row r="3" spans="1:13" x14ac:dyDescent="0.25">
      <c r="A3" s="74" t="s">
        <v>926</v>
      </c>
      <c r="B3" s="75"/>
      <c r="C3" s="23"/>
    </row>
    <row r="4" spans="1:13" x14ac:dyDescent="0.25">
      <c r="C4" s="23"/>
    </row>
    <row r="5" spans="1:13" ht="37.5" x14ac:dyDescent="0.25">
      <c r="A5" s="36" t="s">
        <v>29</v>
      </c>
      <c r="B5" s="36" t="s">
        <v>927</v>
      </c>
      <c r="C5" s="76" t="s">
        <v>928</v>
      </c>
    </row>
    <row r="6" spans="1:13" ht="30" x14ac:dyDescent="0.25">
      <c r="A6" s="1" t="s">
        <v>929</v>
      </c>
      <c r="B6" s="39" t="s">
        <v>930</v>
      </c>
      <c r="C6" s="25" t="s">
        <v>1957</v>
      </c>
    </row>
    <row r="7" spans="1:13" ht="30" x14ac:dyDescent="0.25">
      <c r="A7" s="1" t="s">
        <v>931</v>
      </c>
      <c r="B7" s="39" t="s">
        <v>932</v>
      </c>
      <c r="C7" s="25" t="s">
        <v>1958</v>
      </c>
    </row>
    <row r="8" spans="1:13" ht="30" x14ac:dyDescent="0.25">
      <c r="A8" s="1" t="s">
        <v>933</v>
      </c>
      <c r="B8" s="39" t="s">
        <v>934</v>
      </c>
      <c r="C8" s="25" t="s">
        <v>1959</v>
      </c>
    </row>
    <row r="9" spans="1:13" ht="30" x14ac:dyDescent="0.25">
      <c r="A9" s="1" t="s">
        <v>935</v>
      </c>
      <c r="B9" s="39" t="s">
        <v>936</v>
      </c>
      <c r="C9" s="25" t="s">
        <v>1960</v>
      </c>
    </row>
    <row r="10" spans="1:13" ht="44.25" customHeight="1" x14ac:dyDescent="0.25">
      <c r="A10" s="1" t="s">
        <v>937</v>
      </c>
      <c r="B10" s="39" t="s">
        <v>1156</v>
      </c>
      <c r="C10" s="25" t="s">
        <v>1961</v>
      </c>
    </row>
    <row r="11" spans="1:13" ht="54.75" customHeight="1" x14ac:dyDescent="0.25">
      <c r="A11" s="1" t="s">
        <v>938</v>
      </c>
      <c r="B11" s="39" t="s">
        <v>939</v>
      </c>
      <c r="C11" s="25" t="s">
        <v>1962</v>
      </c>
    </row>
    <row r="12" spans="1:13" ht="30" x14ac:dyDescent="0.25">
      <c r="A12" s="1" t="s">
        <v>940</v>
      </c>
      <c r="B12" s="39" t="s">
        <v>941</v>
      </c>
      <c r="C12" s="25" t="s">
        <v>1963</v>
      </c>
    </row>
    <row r="13" spans="1:13" ht="30" x14ac:dyDescent="0.25">
      <c r="A13" s="1" t="s">
        <v>942</v>
      </c>
      <c r="B13" s="39" t="s">
        <v>943</v>
      </c>
      <c r="C13" s="25" t="s">
        <v>1964</v>
      </c>
    </row>
    <row r="14" spans="1:13" ht="45" x14ac:dyDescent="0.25">
      <c r="A14" s="1" t="s">
        <v>944</v>
      </c>
      <c r="B14" s="39" t="s">
        <v>945</v>
      </c>
      <c r="C14" s="25" t="s">
        <v>1965</v>
      </c>
    </row>
    <row r="15" spans="1:13" ht="30" x14ac:dyDescent="0.25">
      <c r="A15" s="1" t="s">
        <v>946</v>
      </c>
      <c r="B15" s="39" t="s">
        <v>947</v>
      </c>
      <c r="C15" s="25" t="s">
        <v>1966</v>
      </c>
    </row>
    <row r="16" spans="1:13" ht="30" x14ac:dyDescent="0.25">
      <c r="A16" s="1" t="s">
        <v>948</v>
      </c>
      <c r="B16" s="43" t="s">
        <v>949</v>
      </c>
      <c r="C16" s="25" t="s">
        <v>1967</v>
      </c>
    </row>
    <row r="17" spans="1:3" ht="30" customHeight="1" x14ac:dyDescent="0.25">
      <c r="A17" s="1" t="s">
        <v>950</v>
      </c>
      <c r="B17" s="43" t="s">
        <v>951</v>
      </c>
      <c r="C17" s="25" t="s">
        <v>1968</v>
      </c>
    </row>
    <row r="18" spans="1:3" ht="75" x14ac:dyDescent="0.25">
      <c r="A18" s="1" t="s">
        <v>952</v>
      </c>
      <c r="B18" s="43" t="s">
        <v>953</v>
      </c>
      <c r="C18" s="25" t="s">
        <v>1969</v>
      </c>
    </row>
    <row r="19" spans="1:3" outlineLevel="1" x14ac:dyDescent="0.25">
      <c r="A19" s="1" t="s">
        <v>954</v>
      </c>
      <c r="B19" s="40" t="s">
        <v>955</v>
      </c>
      <c r="C19" s="25"/>
    </row>
    <row r="20" spans="1:3" outlineLevel="1" x14ac:dyDescent="0.25">
      <c r="A20" s="1" t="s">
        <v>956</v>
      </c>
      <c r="B20" s="73"/>
      <c r="C20" s="25"/>
    </row>
    <row r="21" spans="1:3" outlineLevel="1" x14ac:dyDescent="0.25">
      <c r="A21" s="1" t="s">
        <v>957</v>
      </c>
      <c r="B21" s="73"/>
      <c r="C21" s="25"/>
    </row>
    <row r="22" spans="1:3" outlineLevel="1" x14ac:dyDescent="0.25">
      <c r="A22" s="1" t="s">
        <v>958</v>
      </c>
      <c r="B22" s="73"/>
      <c r="C22" s="25"/>
    </row>
    <row r="23" spans="1:3" outlineLevel="1" x14ac:dyDescent="0.25">
      <c r="A23" s="1" t="s">
        <v>959</v>
      </c>
      <c r="B23" s="73"/>
      <c r="C23" s="25"/>
    </row>
    <row r="24" spans="1:3" ht="18.75" x14ac:dyDescent="0.25">
      <c r="A24" s="36"/>
      <c r="B24" s="36" t="s">
        <v>960</v>
      </c>
      <c r="C24" s="76" t="s">
        <v>961</v>
      </c>
    </row>
    <row r="25" spans="1:3" x14ac:dyDescent="0.25">
      <c r="A25" s="1" t="s">
        <v>962</v>
      </c>
      <c r="B25" s="43" t="s">
        <v>963</v>
      </c>
      <c r="C25" s="25" t="s">
        <v>964</v>
      </c>
    </row>
    <row r="26" spans="1:3" x14ac:dyDescent="0.25">
      <c r="A26" s="1" t="s">
        <v>965</v>
      </c>
      <c r="B26" s="43" t="s">
        <v>966</v>
      </c>
      <c r="C26" s="25" t="s">
        <v>967</v>
      </c>
    </row>
    <row r="27" spans="1:3" x14ac:dyDescent="0.25">
      <c r="A27" s="1" t="s">
        <v>968</v>
      </c>
      <c r="B27" s="43" t="s">
        <v>969</v>
      </c>
      <c r="C27" s="25" t="s">
        <v>970</v>
      </c>
    </row>
    <row r="28" spans="1:3" outlineLevel="1" x14ac:dyDescent="0.25">
      <c r="A28" s="1" t="s">
        <v>971</v>
      </c>
      <c r="B28" s="42"/>
      <c r="C28" s="25"/>
    </row>
    <row r="29" spans="1:3" outlineLevel="1" x14ac:dyDescent="0.25">
      <c r="A29" s="1" t="s">
        <v>972</v>
      </c>
      <c r="B29" s="42"/>
      <c r="C29" s="25"/>
    </row>
    <row r="30" spans="1:3" outlineLevel="1" x14ac:dyDescent="0.25">
      <c r="A30" s="1" t="s">
        <v>1320</v>
      </c>
      <c r="B30" s="43"/>
      <c r="C30" s="25"/>
    </row>
    <row r="31" spans="1:3" ht="18.75" x14ac:dyDescent="0.25">
      <c r="A31" s="36"/>
      <c r="B31" s="36" t="s">
        <v>973</v>
      </c>
      <c r="C31" s="76" t="s">
        <v>928</v>
      </c>
    </row>
    <row r="32" spans="1:3" x14ac:dyDescent="0.25">
      <c r="A32" s="1" t="s">
        <v>974</v>
      </c>
      <c r="B32" s="39" t="s">
        <v>975</v>
      </c>
      <c r="C32" s="25" t="s">
        <v>967</v>
      </c>
    </row>
    <row r="33" spans="1:2" x14ac:dyDescent="0.25">
      <c r="A33" s="1" t="s">
        <v>976</v>
      </c>
      <c r="B33" s="42"/>
    </row>
    <row r="34" spans="1:2" x14ac:dyDescent="0.25">
      <c r="A34" s="1" t="s">
        <v>977</v>
      </c>
      <c r="B34" s="42"/>
    </row>
    <row r="35" spans="1:2" x14ac:dyDescent="0.25">
      <c r="A35" s="1" t="s">
        <v>978</v>
      </c>
      <c r="B35" s="42"/>
    </row>
    <row r="36" spans="1:2" x14ac:dyDescent="0.25">
      <c r="A36" s="1" t="s">
        <v>979</v>
      </c>
      <c r="B36" s="42"/>
    </row>
    <row r="37" spans="1:2" x14ac:dyDescent="0.25">
      <c r="A37" s="1" t="s">
        <v>980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981</v>
      </c>
    </row>
    <row r="3" spans="1:1" x14ac:dyDescent="0.25">
      <c r="A3" s="79"/>
    </row>
    <row r="4" spans="1:1" ht="34.5" x14ac:dyDescent="0.25">
      <c r="A4" s="80" t="s">
        <v>982</v>
      </c>
    </row>
    <row r="5" spans="1:1" ht="34.5" x14ac:dyDescent="0.25">
      <c r="A5" s="80" t="s">
        <v>983</v>
      </c>
    </row>
    <row r="6" spans="1:1" ht="34.5" x14ac:dyDescent="0.25">
      <c r="A6" s="80" t="s">
        <v>984</v>
      </c>
    </row>
    <row r="7" spans="1:1" ht="17.25" x14ac:dyDescent="0.25">
      <c r="A7" s="80"/>
    </row>
    <row r="8" spans="1:1" ht="18.75" x14ac:dyDescent="0.25">
      <c r="A8" s="81" t="s">
        <v>985</v>
      </c>
    </row>
    <row r="9" spans="1:1" ht="34.5" x14ac:dyDescent="0.3">
      <c r="A9" s="90" t="s">
        <v>1148</v>
      </c>
    </row>
    <row r="10" spans="1:1" ht="69" x14ac:dyDescent="0.25">
      <c r="A10" s="83" t="s">
        <v>986</v>
      </c>
    </row>
    <row r="11" spans="1:1" ht="34.5" x14ac:dyDescent="0.25">
      <c r="A11" s="83" t="s">
        <v>987</v>
      </c>
    </row>
    <row r="12" spans="1:1" ht="17.25" x14ac:dyDescent="0.25">
      <c r="A12" s="83" t="s">
        <v>988</v>
      </c>
    </row>
    <row r="13" spans="1:1" ht="17.25" x14ac:dyDescent="0.25">
      <c r="A13" s="83" t="s">
        <v>989</v>
      </c>
    </row>
    <row r="14" spans="1:1" ht="34.5" x14ac:dyDescent="0.25">
      <c r="A14" s="83" t="s">
        <v>990</v>
      </c>
    </row>
    <row r="15" spans="1:1" ht="17.25" x14ac:dyDescent="0.25">
      <c r="A15" s="83"/>
    </row>
    <row r="16" spans="1:1" ht="18.75" x14ac:dyDescent="0.25">
      <c r="A16" s="81" t="s">
        <v>991</v>
      </c>
    </row>
    <row r="17" spans="1:1" ht="17.25" x14ac:dyDescent="0.25">
      <c r="A17" s="84" t="s">
        <v>992</v>
      </c>
    </row>
    <row r="18" spans="1:1" ht="34.5" x14ac:dyDescent="0.25">
      <c r="A18" s="85" t="s">
        <v>993</v>
      </c>
    </row>
    <row r="19" spans="1:1" ht="34.5" x14ac:dyDescent="0.25">
      <c r="A19" s="85" t="s">
        <v>994</v>
      </c>
    </row>
    <row r="20" spans="1:1" ht="51.75" x14ac:dyDescent="0.25">
      <c r="A20" s="85" t="s">
        <v>995</v>
      </c>
    </row>
    <row r="21" spans="1:1" ht="86.25" x14ac:dyDescent="0.25">
      <c r="A21" s="85" t="s">
        <v>996</v>
      </c>
    </row>
    <row r="22" spans="1:1" ht="51.75" x14ac:dyDescent="0.25">
      <c r="A22" s="85" t="s">
        <v>997</v>
      </c>
    </row>
    <row r="23" spans="1:1" ht="34.5" x14ac:dyDescent="0.25">
      <c r="A23" s="85" t="s">
        <v>998</v>
      </c>
    </row>
    <row r="24" spans="1:1" ht="17.25" x14ac:dyDescent="0.25">
      <c r="A24" s="85" t="s">
        <v>999</v>
      </c>
    </row>
    <row r="25" spans="1:1" ht="17.25" x14ac:dyDescent="0.25">
      <c r="A25" s="84" t="s">
        <v>1000</v>
      </c>
    </row>
    <row r="26" spans="1:1" ht="51.75" x14ac:dyDescent="0.3">
      <c r="A26" s="86" t="s">
        <v>1001</v>
      </c>
    </row>
    <row r="27" spans="1:1" ht="17.25" x14ac:dyDescent="0.3">
      <c r="A27" s="86" t="s">
        <v>1002</v>
      </c>
    </row>
    <row r="28" spans="1:1" ht="17.25" x14ac:dyDescent="0.25">
      <c r="A28" s="84" t="s">
        <v>1003</v>
      </c>
    </row>
    <row r="29" spans="1:1" ht="34.5" x14ac:dyDescent="0.25">
      <c r="A29" s="85" t="s">
        <v>1004</v>
      </c>
    </row>
    <row r="30" spans="1:1" ht="34.5" x14ac:dyDescent="0.25">
      <c r="A30" s="85" t="s">
        <v>1005</v>
      </c>
    </row>
    <row r="31" spans="1:1" ht="34.5" x14ac:dyDescent="0.25">
      <c r="A31" s="85" t="s">
        <v>1006</v>
      </c>
    </row>
    <row r="32" spans="1:1" ht="34.5" x14ac:dyDescent="0.25">
      <c r="A32" s="85" t="s">
        <v>1007</v>
      </c>
    </row>
    <row r="33" spans="1:1" ht="17.25" x14ac:dyDescent="0.25">
      <c r="A33" s="85"/>
    </row>
    <row r="34" spans="1:1" ht="18.75" x14ac:dyDescent="0.25">
      <c r="A34" s="81" t="s">
        <v>1008</v>
      </c>
    </row>
    <row r="35" spans="1:1" ht="17.25" x14ac:dyDescent="0.25">
      <c r="A35" s="84" t="s">
        <v>1009</v>
      </c>
    </row>
    <row r="36" spans="1:1" ht="34.5" x14ac:dyDescent="0.25">
      <c r="A36" s="85" t="s">
        <v>1010</v>
      </c>
    </row>
    <row r="37" spans="1:1" ht="34.5" x14ac:dyDescent="0.25">
      <c r="A37" s="85" t="s">
        <v>1011</v>
      </c>
    </row>
    <row r="38" spans="1:1" ht="34.5" x14ac:dyDescent="0.25">
      <c r="A38" s="85" t="s">
        <v>1012</v>
      </c>
    </row>
    <row r="39" spans="1:1" ht="17.25" x14ac:dyDescent="0.25">
      <c r="A39" s="85" t="s">
        <v>1013</v>
      </c>
    </row>
    <row r="40" spans="1:1" ht="34.5" x14ac:dyDescent="0.25">
      <c r="A40" s="85" t="s">
        <v>1014</v>
      </c>
    </row>
    <row r="41" spans="1:1" ht="17.25" x14ac:dyDescent="0.25">
      <c r="A41" s="84" t="s">
        <v>1015</v>
      </c>
    </row>
    <row r="42" spans="1:1" ht="17.25" x14ac:dyDescent="0.25">
      <c r="A42" s="85" t="s">
        <v>1016</v>
      </c>
    </row>
    <row r="43" spans="1:1" ht="17.25" x14ac:dyDescent="0.3">
      <c r="A43" s="86" t="s">
        <v>1017</v>
      </c>
    </row>
    <row r="44" spans="1:1" ht="17.25" x14ac:dyDescent="0.25">
      <c r="A44" s="84" t="s">
        <v>1018</v>
      </c>
    </row>
    <row r="45" spans="1:1" ht="34.5" x14ac:dyDescent="0.3">
      <c r="A45" s="86" t="s">
        <v>1019</v>
      </c>
    </row>
    <row r="46" spans="1:1" ht="34.5" x14ac:dyDescent="0.25">
      <c r="A46" s="85" t="s">
        <v>1020</v>
      </c>
    </row>
    <row r="47" spans="1:1" ht="34.5" x14ac:dyDescent="0.25">
      <c r="A47" s="85" t="s">
        <v>1021</v>
      </c>
    </row>
    <row r="48" spans="1:1" ht="17.25" x14ac:dyDescent="0.25">
      <c r="A48" s="85" t="s">
        <v>1022</v>
      </c>
    </row>
    <row r="49" spans="1:1" ht="17.25" x14ac:dyDescent="0.3">
      <c r="A49" s="86" t="s">
        <v>1023</v>
      </c>
    </row>
    <row r="50" spans="1:1" ht="17.25" x14ac:dyDescent="0.25">
      <c r="A50" s="84" t="s">
        <v>1024</v>
      </c>
    </row>
    <row r="51" spans="1:1" ht="34.5" x14ac:dyDescent="0.3">
      <c r="A51" s="86" t="s">
        <v>1025</v>
      </c>
    </row>
    <row r="52" spans="1:1" ht="17.25" x14ac:dyDescent="0.25">
      <c r="A52" s="85" t="s">
        <v>1026</v>
      </c>
    </row>
    <row r="53" spans="1:1" ht="34.5" x14ac:dyDescent="0.3">
      <c r="A53" s="86" t="s">
        <v>1027</v>
      </c>
    </row>
    <row r="54" spans="1:1" ht="17.25" x14ac:dyDescent="0.25">
      <c r="A54" s="84" t="s">
        <v>1028</v>
      </c>
    </row>
    <row r="55" spans="1:1" ht="17.25" x14ac:dyDescent="0.3">
      <c r="A55" s="86" t="s">
        <v>1029</v>
      </c>
    </row>
    <row r="56" spans="1:1" ht="34.5" x14ac:dyDescent="0.25">
      <c r="A56" s="85" t="s">
        <v>1030</v>
      </c>
    </row>
    <row r="57" spans="1:1" ht="17.25" x14ac:dyDescent="0.25">
      <c r="A57" s="85" t="s">
        <v>1031</v>
      </c>
    </row>
    <row r="58" spans="1:1" ht="17.25" x14ac:dyDescent="0.25">
      <c r="A58" s="85" t="s">
        <v>1032</v>
      </c>
    </row>
    <row r="59" spans="1:1" ht="17.25" x14ac:dyDescent="0.25">
      <c r="A59" s="84" t="s">
        <v>1033</v>
      </c>
    </row>
    <row r="60" spans="1:1" ht="34.5" x14ac:dyDescent="0.25">
      <c r="A60" s="85" t="s">
        <v>1034</v>
      </c>
    </row>
    <row r="61" spans="1:1" ht="17.25" x14ac:dyDescent="0.25">
      <c r="A61" s="87"/>
    </row>
    <row r="62" spans="1:1" ht="18.75" x14ac:dyDescent="0.25">
      <c r="A62" s="81" t="s">
        <v>1035</v>
      </c>
    </row>
    <row r="63" spans="1:1" ht="17.25" x14ac:dyDescent="0.25">
      <c r="A63" s="84" t="s">
        <v>1036</v>
      </c>
    </row>
    <row r="64" spans="1:1" ht="34.5" x14ac:dyDescent="0.25">
      <c r="A64" s="85" t="s">
        <v>1037</v>
      </c>
    </row>
    <row r="65" spans="1:1" ht="17.25" x14ac:dyDescent="0.25">
      <c r="A65" s="85" t="s">
        <v>1038</v>
      </c>
    </row>
    <row r="66" spans="1:1" ht="34.5" x14ac:dyDescent="0.25">
      <c r="A66" s="83" t="s">
        <v>1039</v>
      </c>
    </row>
    <row r="67" spans="1:1" ht="34.5" x14ac:dyDescent="0.25">
      <c r="A67" s="83" t="s">
        <v>1040</v>
      </c>
    </row>
    <row r="68" spans="1:1" ht="34.5" x14ac:dyDescent="0.25">
      <c r="A68" s="83" t="s">
        <v>1041</v>
      </c>
    </row>
    <row r="69" spans="1:1" ht="17.25" x14ac:dyDescent="0.25">
      <c r="A69" s="88" t="s">
        <v>1042</v>
      </c>
    </row>
    <row r="70" spans="1:1" ht="51.75" x14ac:dyDescent="0.25">
      <c r="A70" s="83" t="s">
        <v>1043</v>
      </c>
    </row>
    <row r="71" spans="1:1" ht="17.25" x14ac:dyDescent="0.25">
      <c r="A71" s="83" t="s">
        <v>1044</v>
      </c>
    </row>
    <row r="72" spans="1:1" ht="17.25" x14ac:dyDescent="0.25">
      <c r="A72" s="88" t="s">
        <v>1045</v>
      </c>
    </row>
    <row r="73" spans="1:1" ht="17.25" x14ac:dyDescent="0.25">
      <c r="A73" s="83" t="s">
        <v>1046</v>
      </c>
    </row>
    <row r="74" spans="1:1" ht="17.25" x14ac:dyDescent="0.25">
      <c r="A74" s="88" t="s">
        <v>1047</v>
      </c>
    </row>
    <row r="75" spans="1:1" ht="34.5" x14ac:dyDescent="0.25">
      <c r="A75" s="83" t="s">
        <v>1048</v>
      </c>
    </row>
    <row r="76" spans="1:1" ht="17.25" x14ac:dyDescent="0.25">
      <c r="A76" s="83" t="s">
        <v>1049</v>
      </c>
    </row>
    <row r="77" spans="1:1" ht="51.75" x14ac:dyDescent="0.25">
      <c r="A77" s="83" t="s">
        <v>1050</v>
      </c>
    </row>
    <row r="78" spans="1:1" ht="17.25" x14ac:dyDescent="0.25">
      <c r="A78" s="88" t="s">
        <v>1051</v>
      </c>
    </row>
    <row r="79" spans="1:1" ht="17.25" x14ac:dyDescent="0.3">
      <c r="A79" s="82" t="s">
        <v>1052</v>
      </c>
    </row>
    <row r="80" spans="1:1" ht="17.25" x14ac:dyDescent="0.25">
      <c r="A80" s="88" t="s">
        <v>1053</v>
      </c>
    </row>
    <row r="81" spans="1:1" ht="34.5" x14ac:dyDescent="0.25">
      <c r="A81" s="83" t="s">
        <v>1054</v>
      </c>
    </row>
    <row r="82" spans="1:1" ht="34.5" x14ac:dyDescent="0.25">
      <c r="A82" s="83" t="s">
        <v>1055</v>
      </c>
    </row>
    <row r="83" spans="1:1" ht="34.5" x14ac:dyDescent="0.25">
      <c r="A83" s="83" t="s">
        <v>1056</v>
      </c>
    </row>
    <row r="84" spans="1:1" ht="34.5" x14ac:dyDescent="0.25">
      <c r="A84" s="83" t="s">
        <v>1057</v>
      </c>
    </row>
    <row r="85" spans="1:1" ht="34.5" x14ac:dyDescent="0.25">
      <c r="A85" s="83" t="s">
        <v>1058</v>
      </c>
    </row>
    <row r="86" spans="1:1" ht="17.25" x14ac:dyDescent="0.25">
      <c r="A86" s="88" t="s">
        <v>1059</v>
      </c>
    </row>
    <row r="87" spans="1:1" ht="17.25" x14ac:dyDescent="0.25">
      <c r="A87" s="83" t="s">
        <v>1060</v>
      </c>
    </row>
    <row r="88" spans="1:1" ht="34.5" x14ac:dyDescent="0.25">
      <c r="A88" s="83" t="s">
        <v>1061</v>
      </c>
    </row>
    <row r="89" spans="1:1" ht="17.25" x14ac:dyDescent="0.25">
      <c r="A89" s="88" t="s">
        <v>1062</v>
      </c>
    </row>
    <row r="90" spans="1:1" ht="34.5" x14ac:dyDescent="0.25">
      <c r="A90" s="83" t="s">
        <v>1063</v>
      </c>
    </row>
    <row r="91" spans="1:1" ht="17.25" x14ac:dyDescent="0.25">
      <c r="A91" s="88" t="s">
        <v>1064</v>
      </c>
    </row>
    <row r="92" spans="1:1" ht="17.25" x14ac:dyDescent="0.3">
      <c r="A92" s="82" t="s">
        <v>1065</v>
      </c>
    </row>
    <row r="93" spans="1:1" ht="17.25" x14ac:dyDescent="0.25">
      <c r="A93" s="83" t="s">
        <v>1066</v>
      </c>
    </row>
    <row r="94" spans="1:1" ht="17.25" x14ac:dyDescent="0.25">
      <c r="A94" s="83"/>
    </row>
    <row r="95" spans="1:1" ht="18.75" x14ac:dyDescent="0.25">
      <c r="A95" s="81" t="s">
        <v>1067</v>
      </c>
    </row>
    <row r="96" spans="1:1" ht="34.5" x14ac:dyDescent="0.3">
      <c r="A96" s="82" t="s">
        <v>1068</v>
      </c>
    </row>
    <row r="97" spans="1:1" ht="17.25" x14ac:dyDescent="0.3">
      <c r="A97" s="82" t="s">
        <v>1069</v>
      </c>
    </row>
    <row r="98" spans="1:1" ht="17.25" x14ac:dyDescent="0.25">
      <c r="A98" s="88" t="s">
        <v>1070</v>
      </c>
    </row>
    <row r="99" spans="1:1" ht="17.25" x14ac:dyDescent="0.25">
      <c r="A99" s="80" t="s">
        <v>1071</v>
      </c>
    </row>
    <row r="100" spans="1:1" ht="17.25" x14ac:dyDescent="0.25">
      <c r="A100" s="83" t="s">
        <v>1072</v>
      </c>
    </row>
    <row r="101" spans="1:1" ht="17.25" x14ac:dyDescent="0.25">
      <c r="A101" s="83" t="s">
        <v>1073</v>
      </c>
    </row>
    <row r="102" spans="1:1" ht="17.25" x14ac:dyDescent="0.25">
      <c r="A102" s="83" t="s">
        <v>1074</v>
      </c>
    </row>
    <row r="103" spans="1:1" ht="17.25" x14ac:dyDescent="0.25">
      <c r="A103" s="83" t="s">
        <v>1075</v>
      </c>
    </row>
    <row r="104" spans="1:1" ht="34.5" x14ac:dyDescent="0.25">
      <c r="A104" s="83" t="s">
        <v>1076</v>
      </c>
    </row>
    <row r="105" spans="1:1" ht="17.25" x14ac:dyDescent="0.25">
      <c r="A105" s="80" t="s">
        <v>1077</v>
      </c>
    </row>
    <row r="106" spans="1:1" ht="17.25" x14ac:dyDescent="0.25">
      <c r="A106" s="83" t="s">
        <v>1078</v>
      </c>
    </row>
    <row r="107" spans="1:1" ht="17.25" x14ac:dyDescent="0.25">
      <c r="A107" s="83" t="s">
        <v>1079</v>
      </c>
    </row>
    <row r="108" spans="1:1" ht="17.25" x14ac:dyDescent="0.25">
      <c r="A108" s="83" t="s">
        <v>1080</v>
      </c>
    </row>
    <row r="109" spans="1:1" ht="17.25" x14ac:dyDescent="0.25">
      <c r="A109" s="83" t="s">
        <v>1081</v>
      </c>
    </row>
    <row r="110" spans="1:1" ht="17.25" x14ac:dyDescent="0.25">
      <c r="A110" s="83" t="s">
        <v>1082</v>
      </c>
    </row>
    <row r="111" spans="1:1" ht="17.25" x14ac:dyDescent="0.25">
      <c r="A111" s="83" t="s">
        <v>1083</v>
      </c>
    </row>
    <row r="112" spans="1:1" ht="17.25" x14ac:dyDescent="0.25">
      <c r="A112" s="88" t="s">
        <v>1084</v>
      </c>
    </row>
    <row r="113" spans="1:1" ht="17.25" x14ac:dyDescent="0.25">
      <c r="A113" s="83" t="s">
        <v>1085</v>
      </c>
    </row>
    <row r="114" spans="1:1" ht="17.25" x14ac:dyDescent="0.25">
      <c r="A114" s="80" t="s">
        <v>1086</v>
      </c>
    </row>
    <row r="115" spans="1:1" ht="17.25" x14ac:dyDescent="0.25">
      <c r="A115" s="83" t="s">
        <v>1087</v>
      </c>
    </row>
    <row r="116" spans="1:1" ht="17.25" x14ac:dyDescent="0.25">
      <c r="A116" s="83" t="s">
        <v>1088</v>
      </c>
    </row>
    <row r="117" spans="1:1" ht="17.25" x14ac:dyDescent="0.25">
      <c r="A117" s="80" t="s">
        <v>1089</v>
      </c>
    </row>
    <row r="118" spans="1:1" ht="17.25" x14ac:dyDescent="0.25">
      <c r="A118" s="83" t="s">
        <v>1090</v>
      </c>
    </row>
    <row r="119" spans="1:1" ht="17.25" x14ac:dyDescent="0.25">
      <c r="A119" s="83" t="s">
        <v>1091</v>
      </c>
    </row>
    <row r="120" spans="1:1" ht="17.25" x14ac:dyDescent="0.25">
      <c r="A120" s="83" t="s">
        <v>1092</v>
      </c>
    </row>
    <row r="121" spans="1:1" ht="17.25" x14ac:dyDescent="0.25">
      <c r="A121" s="88" t="s">
        <v>1093</v>
      </c>
    </row>
    <row r="122" spans="1:1" ht="17.25" x14ac:dyDescent="0.25">
      <c r="A122" s="80" t="s">
        <v>1094</v>
      </c>
    </row>
    <row r="123" spans="1:1" ht="17.25" x14ac:dyDescent="0.25">
      <c r="A123" s="80" t="s">
        <v>1095</v>
      </c>
    </row>
    <row r="124" spans="1:1" ht="17.25" x14ac:dyDescent="0.25">
      <c r="A124" s="83" t="s">
        <v>1096</v>
      </c>
    </row>
    <row r="125" spans="1:1" ht="17.25" x14ac:dyDescent="0.25">
      <c r="A125" s="83" t="s">
        <v>1097</v>
      </c>
    </row>
    <row r="126" spans="1:1" ht="17.25" x14ac:dyDescent="0.25">
      <c r="A126" s="83" t="s">
        <v>1098</v>
      </c>
    </row>
    <row r="127" spans="1:1" ht="17.25" x14ac:dyDescent="0.25">
      <c r="A127" s="83" t="s">
        <v>1099</v>
      </c>
    </row>
    <row r="128" spans="1:1" ht="17.25" x14ac:dyDescent="0.25">
      <c r="A128" s="83" t="s">
        <v>1100</v>
      </c>
    </row>
    <row r="129" spans="1:1" ht="17.25" x14ac:dyDescent="0.25">
      <c r="A129" s="88" t="s">
        <v>1101</v>
      </c>
    </row>
    <row r="130" spans="1:1" ht="34.5" x14ac:dyDescent="0.25">
      <c r="A130" s="83" t="s">
        <v>1102</v>
      </c>
    </row>
    <row r="131" spans="1:1" ht="69" x14ac:dyDescent="0.25">
      <c r="A131" s="83" t="s">
        <v>1103</v>
      </c>
    </row>
    <row r="132" spans="1:1" ht="34.5" x14ac:dyDescent="0.25">
      <c r="A132" s="83" t="s">
        <v>1104</v>
      </c>
    </row>
    <row r="133" spans="1:1" ht="17.25" x14ac:dyDescent="0.25">
      <c r="A133" s="88" t="s">
        <v>1105</v>
      </c>
    </row>
    <row r="134" spans="1:1" ht="34.5" x14ac:dyDescent="0.25">
      <c r="A134" s="80" t="s">
        <v>1106</v>
      </c>
    </row>
    <row r="135" spans="1:1" ht="17.25" x14ac:dyDescent="0.25">
      <c r="A135" s="80"/>
    </row>
    <row r="136" spans="1:1" ht="18.75" x14ac:dyDescent="0.25">
      <c r="A136" s="81" t="s">
        <v>1107</v>
      </c>
    </row>
    <row r="137" spans="1:1" ht="17.25" x14ac:dyDescent="0.25">
      <c r="A137" s="83" t="s">
        <v>1108</v>
      </c>
    </row>
    <row r="138" spans="1:1" ht="34.5" x14ac:dyDescent="0.25">
      <c r="A138" s="85" t="s">
        <v>1109</v>
      </c>
    </row>
    <row r="139" spans="1:1" ht="34.5" x14ac:dyDescent="0.25">
      <c r="A139" s="85" t="s">
        <v>1110</v>
      </c>
    </row>
    <row r="140" spans="1:1" ht="17.25" x14ac:dyDescent="0.25">
      <c r="A140" s="84" t="s">
        <v>1111</v>
      </c>
    </row>
    <row r="141" spans="1:1" ht="17.25" x14ac:dyDescent="0.25">
      <c r="A141" s="89" t="s">
        <v>1112</v>
      </c>
    </row>
    <row r="142" spans="1:1" ht="34.5" x14ac:dyDescent="0.3">
      <c r="A142" s="86" t="s">
        <v>1113</v>
      </c>
    </row>
    <row r="143" spans="1:1" ht="17.25" x14ac:dyDescent="0.25">
      <c r="A143" s="85" t="s">
        <v>1114</v>
      </c>
    </row>
    <row r="144" spans="1:1" ht="17.25" x14ac:dyDescent="0.25">
      <c r="A144" s="85" t="s">
        <v>1115</v>
      </c>
    </row>
    <row r="145" spans="1:1" ht="17.25" x14ac:dyDescent="0.25">
      <c r="A145" s="89" t="s">
        <v>1116</v>
      </c>
    </row>
    <row r="146" spans="1:1" ht="17.25" x14ac:dyDescent="0.25">
      <c r="A146" s="84" t="s">
        <v>1117</v>
      </c>
    </row>
    <row r="147" spans="1:1" ht="17.25" x14ac:dyDescent="0.25">
      <c r="A147" s="89" t="s">
        <v>1118</v>
      </c>
    </row>
    <row r="148" spans="1:1" ht="17.25" x14ac:dyDescent="0.25">
      <c r="A148" s="85" t="s">
        <v>1119</v>
      </c>
    </row>
    <row r="149" spans="1:1" ht="17.25" x14ac:dyDescent="0.25">
      <c r="A149" s="85" t="s">
        <v>1120</v>
      </c>
    </row>
    <row r="150" spans="1:1" ht="17.25" x14ac:dyDescent="0.25">
      <c r="A150" s="85" t="s">
        <v>1121</v>
      </c>
    </row>
    <row r="151" spans="1:1" ht="34.5" x14ac:dyDescent="0.25">
      <c r="A151" s="89" t="s">
        <v>1122</v>
      </c>
    </row>
    <row r="152" spans="1:1" ht="17.25" x14ac:dyDescent="0.25">
      <c r="A152" s="84" t="s">
        <v>1123</v>
      </c>
    </row>
    <row r="153" spans="1:1" ht="17.25" x14ac:dyDescent="0.25">
      <c r="A153" s="85" t="s">
        <v>1124</v>
      </c>
    </row>
    <row r="154" spans="1:1" ht="17.25" x14ac:dyDescent="0.25">
      <c r="A154" s="85" t="s">
        <v>1125</v>
      </c>
    </row>
    <row r="155" spans="1:1" ht="17.25" x14ac:dyDescent="0.25">
      <c r="A155" s="85" t="s">
        <v>1126</v>
      </c>
    </row>
    <row r="156" spans="1:1" ht="17.25" x14ac:dyDescent="0.25">
      <c r="A156" s="85" t="s">
        <v>1127</v>
      </c>
    </row>
    <row r="157" spans="1:1" ht="34.5" x14ac:dyDescent="0.25">
      <c r="A157" s="85" t="s">
        <v>1128</v>
      </c>
    </row>
    <row r="158" spans="1:1" ht="34.5" x14ac:dyDescent="0.25">
      <c r="A158" s="85" t="s">
        <v>1129</v>
      </c>
    </row>
    <row r="159" spans="1:1" ht="17.25" x14ac:dyDescent="0.25">
      <c r="A159" s="84" t="s">
        <v>1130</v>
      </c>
    </row>
    <row r="160" spans="1:1" ht="34.5" x14ac:dyDescent="0.25">
      <c r="A160" s="85" t="s">
        <v>1131</v>
      </c>
    </row>
    <row r="161" spans="1:1" ht="34.5" x14ac:dyDescent="0.25">
      <c r="A161" s="85" t="s">
        <v>1132</v>
      </c>
    </row>
    <row r="162" spans="1:1" ht="17.25" x14ac:dyDescent="0.25">
      <c r="A162" s="85" t="s">
        <v>1133</v>
      </c>
    </row>
    <row r="163" spans="1:1" ht="17.25" x14ac:dyDescent="0.25">
      <c r="A163" s="84" t="s">
        <v>1134</v>
      </c>
    </row>
    <row r="164" spans="1:1" ht="34.5" x14ac:dyDescent="0.3">
      <c r="A164" s="91" t="s">
        <v>1149</v>
      </c>
    </row>
    <row r="165" spans="1:1" ht="34.5" x14ac:dyDescent="0.25">
      <c r="A165" s="85" t="s">
        <v>1135</v>
      </c>
    </row>
    <row r="166" spans="1:1" ht="17.25" x14ac:dyDescent="0.25">
      <c r="A166" s="84" t="s">
        <v>1136</v>
      </c>
    </row>
    <row r="167" spans="1:1" ht="17.25" x14ac:dyDescent="0.25">
      <c r="A167" s="85" t="s">
        <v>1137</v>
      </c>
    </row>
    <row r="168" spans="1:1" ht="17.25" x14ac:dyDescent="0.25">
      <c r="A168" s="84" t="s">
        <v>1138</v>
      </c>
    </row>
    <row r="169" spans="1:1" ht="17.25" x14ac:dyDescent="0.3">
      <c r="A169" s="86" t="s">
        <v>1139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workbookViewId="0">
      <selection activeCell="B103" sqref="B103"/>
    </sheetView>
  </sheetViews>
  <sheetFormatPr defaultRowHeight="15" x14ac:dyDescent="0.25"/>
  <cols>
    <col min="1" max="1" width="54.85546875" style="143" customWidth="1"/>
    <col min="2" max="7" width="17" style="143" customWidth="1"/>
    <col min="8" max="9" width="16.85546875" style="143" customWidth="1"/>
    <col min="10" max="10" width="17" style="143" customWidth="1"/>
    <col min="11" max="12" width="16.85546875" style="143" customWidth="1"/>
    <col min="13" max="13" width="2.5703125" style="143" customWidth="1"/>
    <col min="14" max="14" width="15.140625" style="143" customWidth="1"/>
    <col min="15" max="16384" width="9.140625" style="143"/>
  </cols>
  <sheetData>
    <row r="1" spans="1:13" ht="25.5" customHeight="1" x14ac:dyDescent="0.4">
      <c r="A1" s="438" t="s">
        <v>1321</v>
      </c>
      <c r="B1" s="438"/>
      <c r="C1" s="438"/>
      <c r="D1" s="438"/>
      <c r="E1" s="438"/>
      <c r="F1" s="438"/>
      <c r="G1" s="438"/>
      <c r="H1" s="438"/>
      <c r="I1" s="438"/>
      <c r="J1" s="438"/>
      <c r="K1" s="438"/>
      <c r="L1" s="438"/>
      <c r="M1" s="438"/>
    </row>
    <row r="2" spans="1:13" ht="25.5" customHeight="1" x14ac:dyDescent="0.35">
      <c r="A2" s="439" t="s">
        <v>1978</v>
      </c>
      <c r="B2" s="439"/>
      <c r="C2" s="439"/>
      <c r="D2" s="439"/>
      <c r="E2" s="439"/>
      <c r="F2" s="439"/>
      <c r="G2" s="439"/>
      <c r="H2" s="439"/>
      <c r="I2" s="439"/>
      <c r="J2" s="439"/>
      <c r="K2" s="439"/>
      <c r="L2" s="439"/>
      <c r="M2" s="439"/>
    </row>
    <row r="3" spans="1:13" s="149" customFormat="1" ht="25.5" customHeight="1" x14ac:dyDescent="0.25">
      <c r="A3" s="144"/>
      <c r="B3" s="145"/>
      <c r="C3" s="146"/>
      <c r="D3" s="147"/>
      <c r="E3" s="147"/>
      <c r="F3" s="148"/>
      <c r="G3" s="145"/>
      <c r="H3" s="146"/>
      <c r="I3" s="147"/>
      <c r="J3" s="147"/>
    </row>
    <row r="4" spans="1:13" s="149" customFormat="1" ht="25.5" customHeight="1" x14ac:dyDescent="0.25">
      <c r="A4" s="150"/>
      <c r="B4" s="151"/>
      <c r="C4" s="151"/>
      <c r="D4" s="147"/>
      <c r="E4" s="147"/>
      <c r="F4" s="148"/>
      <c r="G4" s="151"/>
      <c r="H4" s="151"/>
      <c r="I4" s="147"/>
      <c r="J4" s="147"/>
      <c r="K4" s="150"/>
      <c r="L4" s="150"/>
    </row>
    <row r="5" spans="1:13" s="149" customFormat="1" ht="25.5" customHeight="1" x14ac:dyDescent="0.2">
      <c r="A5" s="152"/>
      <c r="B5" s="151"/>
      <c r="C5" s="153"/>
      <c r="D5" s="153"/>
      <c r="E5" s="153"/>
      <c r="F5" s="148"/>
      <c r="G5" s="151"/>
      <c r="H5" s="153"/>
      <c r="I5" s="153"/>
      <c r="J5" s="153"/>
      <c r="K5" s="152"/>
      <c r="L5" s="152"/>
    </row>
    <row r="6" spans="1:13" s="149" customFormat="1" ht="25.5" customHeight="1" x14ac:dyDescent="0.25">
      <c r="A6" s="154"/>
      <c r="B6" s="151"/>
      <c r="C6" s="440"/>
      <c r="D6" s="440"/>
      <c r="E6" s="147"/>
      <c r="F6" s="148"/>
      <c r="G6" s="151"/>
      <c r="H6" s="440"/>
      <c r="I6" s="440"/>
      <c r="J6" s="147"/>
      <c r="K6" s="154"/>
      <c r="L6" s="154"/>
    </row>
    <row r="7" spans="1:13" s="156" customFormat="1" ht="18" x14ac:dyDescent="0.25">
      <c r="A7" s="155" t="s">
        <v>1322</v>
      </c>
      <c r="D7" s="157"/>
      <c r="E7" s="157"/>
    </row>
    <row r="8" spans="1:13" s="156" customFormat="1" ht="12.75" customHeight="1" x14ac:dyDescent="0.2">
      <c r="A8" s="158" t="s">
        <v>1323</v>
      </c>
      <c r="B8" s="436" t="s">
        <v>1324</v>
      </c>
      <c r="C8" s="437"/>
      <c r="D8" s="159"/>
    </row>
    <row r="9" spans="1:13" s="156" customFormat="1" ht="12.75" customHeight="1" x14ac:dyDescent="0.2">
      <c r="A9" s="158" t="s">
        <v>1325</v>
      </c>
      <c r="B9" s="436" t="s">
        <v>1326</v>
      </c>
      <c r="C9" s="437"/>
      <c r="D9" s="159"/>
    </row>
    <row r="10" spans="1:13" s="156" customFormat="1" ht="12.75" customHeight="1" x14ac:dyDescent="0.25">
      <c r="A10" s="158" t="s">
        <v>1327</v>
      </c>
      <c r="B10" s="429" t="s">
        <v>1328</v>
      </c>
      <c r="C10" s="430"/>
      <c r="D10" s="430"/>
      <c r="E10" s="430"/>
      <c r="F10" s="431"/>
    </row>
    <row r="11" spans="1:13" s="156" customFormat="1" ht="12.75" customHeight="1" x14ac:dyDescent="0.2">
      <c r="A11" s="158" t="s">
        <v>1329</v>
      </c>
      <c r="B11" s="160">
        <v>43297</v>
      </c>
      <c r="C11" s="161"/>
      <c r="D11" s="161"/>
    </row>
    <row r="12" spans="1:13" s="156" customFormat="1" ht="12.75" customHeight="1" x14ac:dyDescent="0.2">
      <c r="A12" s="158" t="s">
        <v>1330</v>
      </c>
      <c r="B12" s="160">
        <v>43252</v>
      </c>
      <c r="C12" s="161"/>
      <c r="D12" s="161"/>
    </row>
    <row r="13" spans="1:13" s="156" customFormat="1" ht="12.75" customHeight="1" x14ac:dyDescent="0.2">
      <c r="A13" s="158" t="s">
        <v>1331</v>
      </c>
      <c r="B13" s="160">
        <v>43281</v>
      </c>
      <c r="C13" s="162"/>
      <c r="D13" s="163"/>
    </row>
    <row r="14" spans="1:13" s="156" customFormat="1" ht="12.75" customHeight="1" x14ac:dyDescent="0.2">
      <c r="A14" s="158" t="s">
        <v>1332</v>
      </c>
      <c r="B14" s="432" t="s">
        <v>1333</v>
      </c>
      <c r="C14" s="433"/>
      <c r="D14" s="433"/>
      <c r="E14" s="393"/>
      <c r="F14" s="394"/>
    </row>
    <row r="15" spans="1:13" s="156" customFormat="1" ht="12.75" x14ac:dyDescent="0.2"/>
    <row r="16" spans="1:13" s="156" customFormat="1" ht="12.75" x14ac:dyDescent="0.2">
      <c r="A16" s="155" t="s">
        <v>1334</v>
      </c>
    </row>
    <row r="17" spans="1:13" s="156" customFormat="1" ht="12.75" x14ac:dyDescent="0.2">
      <c r="B17" s="434" t="s">
        <v>1335</v>
      </c>
      <c r="C17" s="435"/>
      <c r="D17" s="435"/>
      <c r="E17" s="422" t="s">
        <v>1336</v>
      </c>
      <c r="F17" s="422"/>
      <c r="G17" s="422" t="s">
        <v>1337</v>
      </c>
      <c r="H17" s="422"/>
      <c r="I17" s="422" t="s">
        <v>1338</v>
      </c>
      <c r="J17" s="422"/>
      <c r="K17" s="422" t="s">
        <v>1339</v>
      </c>
      <c r="L17" s="422"/>
    </row>
    <row r="18" spans="1:13" s="156" customFormat="1" ht="12.75" x14ac:dyDescent="0.2">
      <c r="B18" s="164"/>
      <c r="C18" s="357"/>
      <c r="D18" s="357"/>
      <c r="E18" s="164" t="s">
        <v>1340</v>
      </c>
      <c r="F18" s="358" t="s">
        <v>1341</v>
      </c>
      <c r="G18" s="164" t="s">
        <v>1340</v>
      </c>
      <c r="H18" s="358" t="s">
        <v>1341</v>
      </c>
      <c r="I18" s="164" t="s">
        <v>1340</v>
      </c>
      <c r="J18" s="358" t="s">
        <v>1341</v>
      </c>
      <c r="K18" s="164" t="s">
        <v>1340</v>
      </c>
      <c r="L18" s="358" t="s">
        <v>1341</v>
      </c>
    </row>
    <row r="19" spans="1:13" s="156" customFormat="1" ht="12.75" x14ac:dyDescent="0.2">
      <c r="A19" s="165" t="s">
        <v>1342</v>
      </c>
      <c r="B19" s="423"/>
      <c r="C19" s="423"/>
      <c r="D19" s="424"/>
      <c r="E19" s="166" t="s">
        <v>1343</v>
      </c>
      <c r="F19" s="167" t="s">
        <v>1344</v>
      </c>
      <c r="G19" s="166" t="s">
        <v>1343</v>
      </c>
      <c r="H19" s="167" t="s">
        <v>1345</v>
      </c>
      <c r="I19" s="166" t="s">
        <v>1343</v>
      </c>
      <c r="J19" s="167" t="s">
        <v>1343</v>
      </c>
      <c r="K19" s="166" t="s">
        <v>1343</v>
      </c>
      <c r="L19" s="166" t="s">
        <v>1343</v>
      </c>
    </row>
    <row r="20" spans="1:13" s="156" customFormat="1" x14ac:dyDescent="0.25">
      <c r="A20" s="168" t="s">
        <v>1346</v>
      </c>
      <c r="B20" s="425" t="s">
        <v>1324</v>
      </c>
      <c r="C20" s="425"/>
      <c r="D20" s="425"/>
      <c r="E20" s="166" t="s">
        <v>1343</v>
      </c>
      <c r="F20" s="359" t="s">
        <v>1347</v>
      </c>
      <c r="G20" s="166" t="s">
        <v>1343</v>
      </c>
      <c r="H20" s="169" t="s">
        <v>1348</v>
      </c>
      <c r="I20" s="166" t="s">
        <v>1343</v>
      </c>
      <c r="J20" s="359" t="s">
        <v>1979</v>
      </c>
      <c r="K20" s="166" t="s">
        <v>1343</v>
      </c>
      <c r="L20" s="170" t="s">
        <v>1349</v>
      </c>
      <c r="M20" s="171" t="s">
        <v>1350</v>
      </c>
    </row>
    <row r="21" spans="1:13" s="156" customFormat="1" ht="14.25" x14ac:dyDescent="0.2">
      <c r="A21" s="168" t="s">
        <v>1351</v>
      </c>
      <c r="B21" s="425" t="s">
        <v>1324</v>
      </c>
      <c r="C21" s="425"/>
      <c r="D21" s="425"/>
      <c r="E21" s="359" t="s">
        <v>1343</v>
      </c>
      <c r="F21" s="359" t="s">
        <v>1347</v>
      </c>
      <c r="G21" s="359" t="s">
        <v>1343</v>
      </c>
      <c r="H21" s="359" t="s">
        <v>1348</v>
      </c>
      <c r="I21" s="359" t="s">
        <v>1343</v>
      </c>
      <c r="J21" s="359" t="s">
        <v>1979</v>
      </c>
      <c r="K21" s="166" t="s">
        <v>1343</v>
      </c>
      <c r="L21" s="170" t="s">
        <v>1349</v>
      </c>
      <c r="M21" s="171" t="s">
        <v>1350</v>
      </c>
    </row>
    <row r="22" spans="1:13" s="156" customFormat="1" ht="14.25" x14ac:dyDescent="0.2">
      <c r="A22" s="168" t="s">
        <v>1352</v>
      </c>
      <c r="B22" s="425" t="s">
        <v>1324</v>
      </c>
      <c r="C22" s="425"/>
      <c r="D22" s="425"/>
      <c r="E22" s="359" t="s">
        <v>1343</v>
      </c>
      <c r="F22" s="359" t="s">
        <v>1347</v>
      </c>
      <c r="G22" s="359" t="s">
        <v>1343</v>
      </c>
      <c r="H22" s="359" t="s">
        <v>1348</v>
      </c>
      <c r="I22" s="359" t="s">
        <v>1343</v>
      </c>
      <c r="J22" s="359" t="s">
        <v>1979</v>
      </c>
      <c r="K22" s="166" t="s">
        <v>1343</v>
      </c>
      <c r="L22" s="170" t="s">
        <v>1349</v>
      </c>
      <c r="M22" s="171" t="s">
        <v>1350</v>
      </c>
    </row>
    <row r="23" spans="1:13" s="156" customFormat="1" x14ac:dyDescent="0.25">
      <c r="A23" s="168" t="s">
        <v>1162</v>
      </c>
      <c r="B23" s="425" t="s">
        <v>1324</v>
      </c>
      <c r="C23" s="425"/>
      <c r="D23" s="425"/>
      <c r="E23" s="359" t="s">
        <v>1353</v>
      </c>
      <c r="F23" s="359" t="s">
        <v>1347</v>
      </c>
      <c r="G23" s="359" t="s">
        <v>1354</v>
      </c>
      <c r="H23" s="359" t="s">
        <v>1348</v>
      </c>
      <c r="I23" s="172" t="s">
        <v>1343</v>
      </c>
      <c r="J23" s="359" t="s">
        <v>1979</v>
      </c>
      <c r="K23" s="166" t="s">
        <v>1343</v>
      </c>
      <c r="L23" s="170" t="s">
        <v>1349</v>
      </c>
    </row>
    <row r="24" spans="1:13" s="156" customFormat="1" ht="12.75" x14ac:dyDescent="0.2">
      <c r="A24" s="168" t="s">
        <v>1355</v>
      </c>
      <c r="B24" s="425" t="s">
        <v>1356</v>
      </c>
      <c r="C24" s="425"/>
      <c r="D24" s="425"/>
      <c r="E24" s="166" t="s">
        <v>1343</v>
      </c>
      <c r="F24" s="166" t="s">
        <v>1343</v>
      </c>
      <c r="G24" s="166" t="s">
        <v>1343</v>
      </c>
      <c r="H24" s="166" t="s">
        <v>1343</v>
      </c>
      <c r="I24" s="166" t="s">
        <v>1343</v>
      </c>
      <c r="J24" s="166" t="s">
        <v>1343</v>
      </c>
      <c r="K24" s="166" t="s">
        <v>1343</v>
      </c>
      <c r="L24" s="166" t="s">
        <v>1343</v>
      </c>
    </row>
    <row r="25" spans="1:13" s="156" customFormat="1" ht="12.75" x14ac:dyDescent="0.2">
      <c r="A25" s="168" t="s">
        <v>1357</v>
      </c>
      <c r="B25" s="425" t="s">
        <v>1324</v>
      </c>
      <c r="C25" s="425"/>
      <c r="D25" s="425"/>
      <c r="E25" s="359" t="s">
        <v>1358</v>
      </c>
      <c r="F25" s="359" t="s">
        <v>1347</v>
      </c>
      <c r="G25" s="359" t="s">
        <v>1359</v>
      </c>
      <c r="H25" s="359" t="s">
        <v>1348</v>
      </c>
      <c r="I25" s="359" t="s">
        <v>1343</v>
      </c>
      <c r="J25" s="359" t="s">
        <v>1979</v>
      </c>
      <c r="K25" s="166" t="s">
        <v>1343</v>
      </c>
      <c r="L25" s="170" t="s">
        <v>1349</v>
      </c>
    </row>
    <row r="26" spans="1:13" s="156" customFormat="1" ht="12.75" x14ac:dyDescent="0.2">
      <c r="A26" s="168" t="s">
        <v>1360</v>
      </c>
      <c r="B26" s="425" t="s">
        <v>1356</v>
      </c>
      <c r="C26" s="425"/>
      <c r="D26" s="425"/>
      <c r="E26" s="166" t="s">
        <v>1343</v>
      </c>
      <c r="F26" s="166" t="s">
        <v>1343</v>
      </c>
      <c r="G26" s="166" t="s">
        <v>1343</v>
      </c>
      <c r="H26" s="166" t="s">
        <v>1343</v>
      </c>
      <c r="I26" s="166" t="s">
        <v>1343</v>
      </c>
      <c r="J26" s="166" t="s">
        <v>1343</v>
      </c>
      <c r="K26" s="166" t="s">
        <v>1343</v>
      </c>
      <c r="L26" s="166" t="s">
        <v>1343</v>
      </c>
    </row>
    <row r="27" spans="1:13" s="156" customFormat="1" x14ac:dyDescent="0.25">
      <c r="A27" s="168" t="s">
        <v>1361</v>
      </c>
      <c r="B27" s="425" t="s">
        <v>1324</v>
      </c>
      <c r="C27" s="425"/>
      <c r="D27" s="425"/>
      <c r="E27" s="173" t="s">
        <v>1362</v>
      </c>
      <c r="F27" s="359" t="s">
        <v>1347</v>
      </c>
      <c r="G27" s="173" t="s">
        <v>1363</v>
      </c>
      <c r="H27" s="359" t="s">
        <v>1348</v>
      </c>
      <c r="I27" s="173" t="s">
        <v>1343</v>
      </c>
      <c r="J27" s="359" t="s">
        <v>1979</v>
      </c>
      <c r="K27" s="166" t="s">
        <v>1343</v>
      </c>
      <c r="L27" s="170" t="s">
        <v>1349</v>
      </c>
      <c r="M27" s="171" t="s">
        <v>1364</v>
      </c>
    </row>
    <row r="28" spans="1:13" s="156" customFormat="1" ht="12.75" x14ac:dyDescent="0.2">
      <c r="A28" s="168" t="s">
        <v>1365</v>
      </c>
      <c r="B28" s="426" t="s">
        <v>1356</v>
      </c>
      <c r="C28" s="425"/>
      <c r="D28" s="425"/>
      <c r="E28" s="166" t="s">
        <v>1343</v>
      </c>
      <c r="F28" s="166" t="s">
        <v>1343</v>
      </c>
      <c r="G28" s="166" t="s">
        <v>1343</v>
      </c>
      <c r="H28" s="166" t="s">
        <v>1343</v>
      </c>
      <c r="I28" s="166" t="s">
        <v>1343</v>
      </c>
      <c r="J28" s="166" t="s">
        <v>1343</v>
      </c>
      <c r="K28" s="166" t="s">
        <v>1343</v>
      </c>
      <c r="L28" s="166" t="s">
        <v>1343</v>
      </c>
    </row>
    <row r="29" spans="1:13" s="156" customFormat="1" ht="14.25" customHeight="1" x14ac:dyDescent="0.2">
      <c r="A29" s="165" t="s">
        <v>1366</v>
      </c>
      <c r="B29" s="174">
        <v>27139649946.07</v>
      </c>
      <c r="C29" s="171" t="s">
        <v>1367</v>
      </c>
    </row>
    <row r="30" spans="1:13" s="156" customFormat="1" ht="14.25" customHeight="1" x14ac:dyDescent="0.2">
      <c r="A30" s="168" t="s">
        <v>1368</v>
      </c>
      <c r="B30" s="175" t="s">
        <v>1343</v>
      </c>
      <c r="C30" s="171" t="s">
        <v>1367</v>
      </c>
    </row>
    <row r="31" spans="1:13" s="156" customFormat="1" ht="14.25" customHeight="1" x14ac:dyDescent="0.2">
      <c r="A31" s="168" t="s">
        <v>1369</v>
      </c>
      <c r="B31" s="176">
        <v>1.7597600000000001E-2</v>
      </c>
      <c r="C31" s="171" t="s">
        <v>1367</v>
      </c>
    </row>
    <row r="32" spans="1:13" s="156" customFormat="1" ht="14.25" customHeight="1" x14ac:dyDescent="0.2">
      <c r="A32" s="168" t="s">
        <v>1370</v>
      </c>
      <c r="B32" s="176">
        <v>2.3330799999999999E-2</v>
      </c>
      <c r="C32" s="171" t="s">
        <v>1367</v>
      </c>
    </row>
    <row r="33" spans="1:9" s="156" customFormat="1" ht="14.25" customHeight="1" x14ac:dyDescent="0.2">
      <c r="A33" s="168" t="s">
        <v>1371</v>
      </c>
      <c r="B33" s="174">
        <v>0</v>
      </c>
      <c r="C33" s="171" t="s">
        <v>1367</v>
      </c>
    </row>
    <row r="34" spans="1:9" s="156" customFormat="1" ht="12.75" x14ac:dyDescent="0.2"/>
    <row r="35" spans="1:9" s="156" customFormat="1" ht="12.75" x14ac:dyDescent="0.2">
      <c r="A35" s="155" t="s">
        <v>1372</v>
      </c>
    </row>
    <row r="36" spans="1:9" s="156" customFormat="1" ht="38.25" x14ac:dyDescent="0.2">
      <c r="B36" s="158" t="s">
        <v>1373</v>
      </c>
      <c r="C36" s="158" t="s">
        <v>1374</v>
      </c>
      <c r="D36" s="177" t="s">
        <v>1375</v>
      </c>
    </row>
    <row r="37" spans="1:9" s="156" customFormat="1" ht="12.75" customHeight="1" x14ac:dyDescent="0.25">
      <c r="A37" s="168" t="s">
        <v>1376</v>
      </c>
      <c r="B37" s="174"/>
      <c r="C37" s="174"/>
      <c r="D37" s="174"/>
      <c r="F37" s="427"/>
      <c r="G37" s="146"/>
      <c r="H37" s="147"/>
      <c r="I37" s="147"/>
    </row>
    <row r="38" spans="1:9" s="156" customFormat="1" ht="12.75" customHeight="1" x14ac:dyDescent="0.25">
      <c r="A38" s="168" t="s">
        <v>1377</v>
      </c>
      <c r="B38" s="174">
        <v>55540019.210000001</v>
      </c>
      <c r="C38" s="178" t="s">
        <v>1343</v>
      </c>
      <c r="D38" s="178" t="s">
        <v>1343</v>
      </c>
      <c r="F38" s="427"/>
      <c r="G38" s="146"/>
      <c r="H38" s="147"/>
      <c r="I38" s="147"/>
    </row>
    <row r="39" spans="1:9" s="156" customFormat="1" ht="12.75" customHeight="1" x14ac:dyDescent="0.2">
      <c r="A39" s="168" t="s">
        <v>1378</v>
      </c>
      <c r="B39" s="174">
        <v>131760.5</v>
      </c>
      <c r="C39" s="178" t="s">
        <v>1343</v>
      </c>
      <c r="D39" s="178" t="s">
        <v>1343</v>
      </c>
      <c r="F39" s="428"/>
      <c r="G39" s="222"/>
      <c r="H39" s="222"/>
      <c r="I39" s="153"/>
    </row>
    <row r="40" spans="1:9" s="156" customFormat="1" ht="12.75" customHeight="1" x14ac:dyDescent="0.25">
      <c r="A40" s="168" t="s">
        <v>1379</v>
      </c>
      <c r="B40" s="174">
        <v>634950.15</v>
      </c>
      <c r="C40" s="178" t="s">
        <v>1343</v>
      </c>
      <c r="D40" s="178" t="s">
        <v>1343</v>
      </c>
      <c r="F40" s="428"/>
      <c r="G40" s="222"/>
      <c r="H40" s="222"/>
      <c r="I40" s="147"/>
    </row>
    <row r="41" spans="1:9" s="156" customFormat="1" ht="12.75" customHeight="1" x14ac:dyDescent="0.2">
      <c r="A41" s="168" t="s">
        <v>1380</v>
      </c>
      <c r="B41" s="174">
        <v>56306729.859999999</v>
      </c>
      <c r="C41" s="178" t="s">
        <v>1343</v>
      </c>
      <c r="D41" s="178" t="s">
        <v>1343</v>
      </c>
      <c r="F41" s="428"/>
      <c r="G41" s="428"/>
      <c r="H41" s="428"/>
      <c r="I41" s="222"/>
    </row>
    <row r="42" spans="1:9" s="156" customFormat="1" ht="12.75" customHeight="1" x14ac:dyDescent="0.2">
      <c r="A42" s="168" t="s">
        <v>1381</v>
      </c>
      <c r="B42" s="174">
        <v>2119420.2799999998</v>
      </c>
      <c r="C42" s="178" t="s">
        <v>1343</v>
      </c>
      <c r="D42" s="178" t="s">
        <v>1343</v>
      </c>
      <c r="F42" s="428"/>
      <c r="G42" s="428"/>
      <c r="H42" s="428"/>
      <c r="I42" s="222"/>
    </row>
    <row r="43" spans="1:9" s="156" customFormat="1" ht="12.75" customHeight="1" x14ac:dyDescent="0.2">
      <c r="A43" s="168" t="s">
        <v>1382</v>
      </c>
      <c r="B43" s="174">
        <v>12788701.4</v>
      </c>
      <c r="C43" s="178" t="s">
        <v>1343</v>
      </c>
      <c r="D43" s="178" t="s">
        <v>1343</v>
      </c>
      <c r="F43" s="428"/>
      <c r="G43" s="441"/>
      <c r="H43" s="353"/>
      <c r="I43" s="222"/>
    </row>
    <row r="44" spans="1:9" s="156" customFormat="1" ht="12.75" customHeight="1" x14ac:dyDescent="0.2">
      <c r="A44" s="168" t="s">
        <v>1383</v>
      </c>
      <c r="B44" s="174">
        <v>26810631.280000001</v>
      </c>
      <c r="C44" s="178" t="s">
        <v>1343</v>
      </c>
      <c r="D44" s="178" t="s">
        <v>1343</v>
      </c>
      <c r="F44" s="428"/>
      <c r="G44" s="441"/>
      <c r="H44" s="222"/>
      <c r="I44" s="222"/>
    </row>
    <row r="45" spans="1:9" s="156" customFormat="1" ht="12.75" customHeight="1" x14ac:dyDescent="0.2">
      <c r="A45" s="168" t="s">
        <v>1384</v>
      </c>
      <c r="B45" s="174">
        <v>0</v>
      </c>
      <c r="C45" s="178" t="s">
        <v>1343</v>
      </c>
      <c r="D45" s="178" t="s">
        <v>1343</v>
      </c>
    </row>
    <row r="46" spans="1:9" s="156" customFormat="1" ht="12.75" customHeight="1" x14ac:dyDescent="0.2">
      <c r="A46" s="168" t="s">
        <v>1385</v>
      </c>
      <c r="B46" s="174">
        <v>14587976.9</v>
      </c>
      <c r="C46" s="178" t="s">
        <v>1343</v>
      </c>
      <c r="D46" s="178" t="s">
        <v>1343</v>
      </c>
    </row>
    <row r="47" spans="1:9" s="156" customFormat="1" ht="12.75" customHeight="1" x14ac:dyDescent="0.2">
      <c r="A47" s="168" t="s">
        <v>1386</v>
      </c>
      <c r="B47" s="174">
        <v>0</v>
      </c>
      <c r="C47" s="178" t="s">
        <v>1343</v>
      </c>
      <c r="D47" s="178" t="s">
        <v>1343</v>
      </c>
    </row>
    <row r="48" spans="1:9" s="156" customFormat="1" ht="12.75" customHeight="1" x14ac:dyDescent="0.25">
      <c r="A48" s="168" t="s">
        <v>1387</v>
      </c>
      <c r="B48" s="174">
        <v>56306729.859999999</v>
      </c>
      <c r="C48" s="178" t="s">
        <v>1343</v>
      </c>
      <c r="D48" s="178" t="s">
        <v>1343</v>
      </c>
      <c r="F48" s="427"/>
      <c r="G48" s="146"/>
      <c r="H48" s="147"/>
      <c r="I48" s="147"/>
    </row>
    <row r="49" spans="1:9" s="156" customFormat="1" ht="12.75" customHeight="1" x14ac:dyDescent="0.25">
      <c r="A49" s="168" t="s">
        <v>1388</v>
      </c>
      <c r="B49" s="174"/>
      <c r="C49" s="180"/>
      <c r="D49" s="180"/>
      <c r="F49" s="427"/>
      <c r="G49" s="146"/>
      <c r="H49" s="147"/>
      <c r="I49" s="147"/>
    </row>
    <row r="50" spans="1:9" s="156" customFormat="1" ht="12.75" customHeight="1" x14ac:dyDescent="0.2">
      <c r="A50" s="168" t="s">
        <v>1389</v>
      </c>
      <c r="B50" s="174">
        <v>429223644.88999999</v>
      </c>
      <c r="C50" s="178" t="s">
        <v>1343</v>
      </c>
      <c r="D50" s="178" t="s">
        <v>1343</v>
      </c>
      <c r="F50" s="428"/>
      <c r="G50" s="222"/>
      <c r="H50" s="222"/>
      <c r="I50" s="153"/>
    </row>
    <row r="51" spans="1:9" s="156" customFormat="1" ht="12.75" customHeight="1" x14ac:dyDescent="0.25">
      <c r="A51" s="168" t="s">
        <v>1390</v>
      </c>
      <c r="B51" s="174">
        <v>0</v>
      </c>
      <c r="C51" s="178" t="s">
        <v>1343</v>
      </c>
      <c r="D51" s="178" t="s">
        <v>1343</v>
      </c>
      <c r="F51" s="428"/>
      <c r="G51" s="222"/>
      <c r="H51" s="222"/>
      <c r="I51" s="147"/>
    </row>
    <row r="52" spans="1:9" s="156" customFormat="1" ht="12.75" customHeight="1" x14ac:dyDescent="0.2">
      <c r="A52" s="168" t="s">
        <v>1391</v>
      </c>
      <c r="B52" s="174">
        <v>0</v>
      </c>
      <c r="C52" s="178" t="s">
        <v>1343</v>
      </c>
      <c r="D52" s="178" t="s">
        <v>1343</v>
      </c>
      <c r="F52" s="428"/>
      <c r="G52" s="428"/>
      <c r="H52" s="428"/>
      <c r="I52" s="222"/>
    </row>
    <row r="53" spans="1:9" s="156" customFormat="1" ht="12.75" customHeight="1" x14ac:dyDescent="0.2">
      <c r="A53" s="168" t="s">
        <v>1392</v>
      </c>
      <c r="B53" s="174">
        <v>429223644.88999999</v>
      </c>
      <c r="C53" s="178" t="s">
        <v>1343</v>
      </c>
      <c r="D53" s="178" t="s">
        <v>1343</v>
      </c>
      <c r="F53" s="428"/>
      <c r="G53" s="428"/>
      <c r="H53" s="428"/>
      <c r="I53" s="222"/>
    </row>
    <row r="54" spans="1:9" s="156" customFormat="1" ht="12.75" customHeight="1" x14ac:dyDescent="0.2">
      <c r="A54" s="168" t="s">
        <v>1393</v>
      </c>
      <c r="B54" s="174">
        <v>0</v>
      </c>
      <c r="C54" s="178" t="s">
        <v>1343</v>
      </c>
      <c r="D54" s="178" t="s">
        <v>1343</v>
      </c>
      <c r="F54" s="428"/>
      <c r="G54" s="441"/>
      <c r="H54" s="353"/>
      <c r="I54" s="222"/>
    </row>
    <row r="55" spans="1:9" s="156" customFormat="1" ht="12.75" customHeight="1" x14ac:dyDescent="0.2">
      <c r="A55" s="168" t="s">
        <v>1394</v>
      </c>
      <c r="B55" s="174">
        <v>0</v>
      </c>
      <c r="C55" s="178" t="s">
        <v>1343</v>
      </c>
      <c r="D55" s="178" t="s">
        <v>1343</v>
      </c>
      <c r="F55" s="428"/>
      <c r="G55" s="441"/>
      <c r="H55" s="222"/>
      <c r="I55" s="222"/>
    </row>
    <row r="56" spans="1:9" s="156" customFormat="1" ht="12.75" customHeight="1" x14ac:dyDescent="0.2">
      <c r="A56" s="168" t="s">
        <v>1383</v>
      </c>
      <c r="B56" s="174">
        <v>0</v>
      </c>
      <c r="C56" s="178" t="s">
        <v>1343</v>
      </c>
      <c r="D56" s="178" t="s">
        <v>1343</v>
      </c>
      <c r="G56" s="179"/>
    </row>
    <row r="57" spans="1:9" s="156" customFormat="1" ht="12.75" customHeight="1" x14ac:dyDescent="0.2">
      <c r="A57" s="168" t="s">
        <v>1395</v>
      </c>
      <c r="B57" s="174">
        <v>429223644.88999999</v>
      </c>
      <c r="C57" s="178" t="s">
        <v>1343</v>
      </c>
      <c r="D57" s="178" t="s">
        <v>1343</v>
      </c>
    </row>
    <row r="58" spans="1:9" s="156" customFormat="1" ht="12.75" customHeight="1" x14ac:dyDescent="0.2">
      <c r="A58" s="168" t="s">
        <v>1387</v>
      </c>
      <c r="B58" s="174">
        <v>429223644.88999999</v>
      </c>
      <c r="C58" s="178" t="s">
        <v>1343</v>
      </c>
      <c r="D58" s="178" t="s">
        <v>1343</v>
      </c>
      <c r="E58" s="179"/>
      <c r="F58" s="179"/>
    </row>
    <row r="59" spans="1:9" s="156" customFormat="1" ht="12.75" customHeight="1" x14ac:dyDescent="0.2">
      <c r="A59" s="168" t="s">
        <v>1396</v>
      </c>
      <c r="B59" s="174">
        <v>82530671.989999995</v>
      </c>
      <c r="C59" s="174">
        <v>83616835.989999995</v>
      </c>
      <c r="D59" s="174">
        <v>81895721.840000004</v>
      </c>
      <c r="E59" s="181"/>
      <c r="F59" s="179"/>
    </row>
    <row r="60" spans="1:9" s="156" customFormat="1" ht="12.75" x14ac:dyDescent="0.2">
      <c r="A60" s="168" t="s">
        <v>1397</v>
      </c>
      <c r="B60" s="174">
        <v>55671779.710000001</v>
      </c>
      <c r="C60" s="174">
        <v>53409920.669999994</v>
      </c>
      <c r="D60" s="178" t="s">
        <v>1343</v>
      </c>
      <c r="E60" s="181"/>
      <c r="F60" s="181"/>
      <c r="G60" s="179"/>
    </row>
    <row r="61" spans="1:9" s="156" customFormat="1" ht="12.75" x14ac:dyDescent="0.2">
      <c r="A61" s="168" t="s">
        <v>1398</v>
      </c>
      <c r="B61" s="174">
        <v>429223644.88999999</v>
      </c>
      <c r="C61" s="174">
        <v>371715777.94</v>
      </c>
      <c r="D61" s="178" t="s">
        <v>1343</v>
      </c>
      <c r="E61" s="179"/>
      <c r="F61" s="181"/>
    </row>
    <row r="62" spans="1:9" s="156" customFormat="1" ht="12.75" x14ac:dyDescent="0.2">
      <c r="A62" s="168" t="s">
        <v>1399</v>
      </c>
      <c r="B62" s="174">
        <v>0</v>
      </c>
      <c r="C62" s="174">
        <v>0</v>
      </c>
      <c r="D62" s="174">
        <v>0</v>
      </c>
      <c r="E62" s="181"/>
    </row>
    <row r="63" spans="1:9" s="156" customFormat="1" ht="12.75" x14ac:dyDescent="0.2">
      <c r="D63" s="182"/>
    </row>
    <row r="64" spans="1:9" s="156" customFormat="1" ht="12.75" x14ac:dyDescent="0.2">
      <c r="A64" s="155" t="s">
        <v>1400</v>
      </c>
    </row>
    <row r="65" spans="1:5" s="156" customFormat="1" ht="14.25" x14ac:dyDescent="0.2">
      <c r="B65" s="168" t="s">
        <v>961</v>
      </c>
      <c r="C65" s="168" t="s">
        <v>1401</v>
      </c>
      <c r="D65" s="171" t="s">
        <v>1402</v>
      </c>
    </row>
    <row r="66" spans="1:5" s="156" customFormat="1" ht="23.25" x14ac:dyDescent="0.25">
      <c r="A66" s="168" t="s">
        <v>1403</v>
      </c>
      <c r="B66" s="183">
        <v>24401979046.259998</v>
      </c>
      <c r="C66" s="184" t="s">
        <v>1404</v>
      </c>
      <c r="D66" s="185"/>
      <c r="E66" s="186"/>
    </row>
    <row r="67" spans="1:5" s="156" customFormat="1" ht="22.5" x14ac:dyDescent="0.2">
      <c r="A67" s="165" t="s">
        <v>1405</v>
      </c>
      <c r="B67" s="174">
        <v>428995979.38999999</v>
      </c>
      <c r="C67" s="187" t="s">
        <v>1406</v>
      </c>
      <c r="D67" s="188"/>
      <c r="E67" s="186"/>
    </row>
    <row r="68" spans="1:5" s="156" customFormat="1" ht="22.5" x14ac:dyDescent="0.2">
      <c r="A68" s="168" t="s">
        <v>1407</v>
      </c>
      <c r="B68" s="189">
        <v>0</v>
      </c>
      <c r="C68" s="184" t="s">
        <v>1408</v>
      </c>
      <c r="D68" s="188"/>
    </row>
    <row r="69" spans="1:5" s="156" customFormat="1" ht="12.75" x14ac:dyDescent="0.2">
      <c r="A69" s="168" t="s">
        <v>1409</v>
      </c>
      <c r="B69" s="174">
        <v>0</v>
      </c>
      <c r="C69" s="184" t="s">
        <v>1410</v>
      </c>
      <c r="D69" s="188"/>
    </row>
    <row r="70" spans="1:5" s="156" customFormat="1" ht="22.5" x14ac:dyDescent="0.2">
      <c r="A70" s="168" t="s">
        <v>1411</v>
      </c>
      <c r="B70" s="174">
        <v>0</v>
      </c>
      <c r="C70" s="184" t="s">
        <v>1412</v>
      </c>
      <c r="D70" s="188"/>
    </row>
    <row r="71" spans="1:5" s="156" customFormat="1" ht="12.75" x14ac:dyDescent="0.2">
      <c r="A71" s="168" t="s">
        <v>1413</v>
      </c>
      <c r="B71" s="178" t="s">
        <v>1343</v>
      </c>
      <c r="C71" s="184" t="s">
        <v>1414</v>
      </c>
      <c r="D71" s="188"/>
    </row>
    <row r="72" spans="1:5" s="156" customFormat="1" ht="22.5" x14ac:dyDescent="0.2">
      <c r="A72" s="168" t="s">
        <v>1415</v>
      </c>
      <c r="B72" s="178" t="s">
        <v>1343</v>
      </c>
      <c r="C72" s="184" t="s">
        <v>1416</v>
      </c>
      <c r="D72" s="188"/>
    </row>
    <row r="73" spans="1:5" s="156" customFormat="1" ht="12.75" x14ac:dyDescent="0.2">
      <c r="A73" s="168" t="s">
        <v>1417</v>
      </c>
      <c r="B73" s="174">
        <v>0</v>
      </c>
      <c r="C73" s="184" t="s">
        <v>1418</v>
      </c>
      <c r="D73" s="188"/>
    </row>
    <row r="74" spans="1:5" s="156" customFormat="1" ht="12.75" x14ac:dyDescent="0.2">
      <c r="A74" s="168" t="s">
        <v>1419</v>
      </c>
      <c r="B74" s="174">
        <v>0</v>
      </c>
      <c r="C74" s="184" t="s">
        <v>1420</v>
      </c>
      <c r="D74" s="188"/>
    </row>
    <row r="75" spans="1:5" s="156" customFormat="1" ht="12.75" x14ac:dyDescent="0.2">
      <c r="A75" s="168" t="s">
        <v>1421</v>
      </c>
      <c r="B75" s="174">
        <v>1167770934.8099999</v>
      </c>
      <c r="C75" s="184" t="s">
        <v>1422</v>
      </c>
      <c r="D75" s="190"/>
      <c r="E75" s="186"/>
    </row>
    <row r="76" spans="1:5" s="156" customFormat="1" ht="12.75" customHeight="1" x14ac:dyDescent="0.2">
      <c r="A76" s="168" t="s">
        <v>94</v>
      </c>
      <c r="B76" s="191">
        <v>23663204090.839996</v>
      </c>
      <c r="D76" s="192"/>
    </row>
    <row r="77" spans="1:5" s="156" customFormat="1" ht="14.25" customHeight="1" x14ac:dyDescent="0.2">
      <c r="A77" s="168" t="s">
        <v>1423</v>
      </c>
      <c r="B77" s="193" t="s">
        <v>1424</v>
      </c>
      <c r="C77" s="171" t="s">
        <v>1425</v>
      </c>
      <c r="D77" s="192"/>
    </row>
    <row r="78" spans="1:5" s="156" customFormat="1" ht="12.75" x14ac:dyDescent="0.2">
      <c r="A78" s="168" t="s">
        <v>1426</v>
      </c>
      <c r="B78" s="194">
        <v>0.91</v>
      </c>
      <c r="D78" s="192"/>
    </row>
    <row r="79" spans="1:5" s="156" customFormat="1" ht="12.75" x14ac:dyDescent="0.2">
      <c r="A79" s="168" t="s">
        <v>1427</v>
      </c>
      <c r="B79" s="195">
        <v>0.91</v>
      </c>
    </row>
    <row r="80" spans="1:5" s="156" customFormat="1" ht="12.75" x14ac:dyDescent="0.2">
      <c r="A80" s="168" t="s">
        <v>1428</v>
      </c>
      <c r="B80" s="195">
        <v>0.92</v>
      </c>
    </row>
    <row r="81" spans="1:3" s="156" customFormat="1" ht="12.75" x14ac:dyDescent="0.2">
      <c r="A81" s="168" t="s">
        <v>1429</v>
      </c>
      <c r="B81" s="178" t="s">
        <v>1343</v>
      </c>
    </row>
    <row r="82" spans="1:3" s="156" customFormat="1" ht="12.75" x14ac:dyDescent="0.2">
      <c r="A82" s="168" t="s">
        <v>1430</v>
      </c>
      <c r="B82" s="178" t="s">
        <v>1343</v>
      </c>
    </row>
    <row r="83" spans="1:3" s="156" customFormat="1" ht="12.75" x14ac:dyDescent="0.2">
      <c r="A83" s="168" t="s">
        <v>1431</v>
      </c>
      <c r="B83" s="174">
        <v>4398870179.7999954</v>
      </c>
    </row>
    <row r="84" spans="1:3" s="156" customFormat="1" ht="12.75" x14ac:dyDescent="0.2">
      <c r="A84" s="168" t="s">
        <v>1432</v>
      </c>
      <c r="B84" s="195">
        <v>0.22834270834970793</v>
      </c>
    </row>
    <row r="85" spans="1:3" s="156" customFormat="1" ht="12.75" x14ac:dyDescent="0.2">
      <c r="A85" s="192"/>
      <c r="B85" s="192"/>
    </row>
    <row r="86" spans="1:3" s="156" customFormat="1" ht="12.75" x14ac:dyDescent="0.2">
      <c r="A86" s="155" t="s">
        <v>1433</v>
      </c>
    </row>
    <row r="87" spans="1:3" s="156" customFormat="1" x14ac:dyDescent="0.25">
      <c r="A87" s="158" t="s">
        <v>1434</v>
      </c>
      <c r="B87" s="196" t="s">
        <v>160</v>
      </c>
    </row>
    <row r="88" spans="1:3" s="156" customFormat="1" ht="12.75" x14ac:dyDescent="0.2">
      <c r="A88" s="158" t="s">
        <v>1435</v>
      </c>
      <c r="B88" s="197">
        <v>60000000000</v>
      </c>
    </row>
    <row r="89" spans="1:3" s="156" customFormat="1" ht="25.5" x14ac:dyDescent="0.2">
      <c r="A89" s="158" t="s">
        <v>1436</v>
      </c>
      <c r="B89" s="198">
        <v>19264333911.040001</v>
      </c>
      <c r="C89" s="199"/>
    </row>
    <row r="90" spans="1:3" s="156" customFormat="1" ht="25.5" x14ac:dyDescent="0.2">
      <c r="A90" s="158" t="s">
        <v>1437</v>
      </c>
      <c r="B90" s="174">
        <v>20234533966.049999</v>
      </c>
    </row>
    <row r="91" spans="1:3" s="156" customFormat="1" ht="12.75" x14ac:dyDescent="0.2">
      <c r="A91" s="158" t="s">
        <v>1438</v>
      </c>
      <c r="B91" s="200">
        <v>26878362973.550003</v>
      </c>
    </row>
    <row r="92" spans="1:3" s="156" customFormat="1" ht="14.25" x14ac:dyDescent="0.2">
      <c r="A92" s="201" t="s">
        <v>1439</v>
      </c>
      <c r="B92" s="198">
        <v>567426096.58999991</v>
      </c>
      <c r="C92" s="171" t="s">
        <v>1440</v>
      </c>
    </row>
    <row r="93" spans="1:3" s="156" customFormat="1" ht="12.75" x14ac:dyDescent="0.2">
      <c r="A93" s="158" t="s">
        <v>1441</v>
      </c>
      <c r="B93" s="202" t="s">
        <v>1356</v>
      </c>
    </row>
    <row r="94" spans="1:3" s="156" customFormat="1" ht="12.75" x14ac:dyDescent="0.2">
      <c r="A94" s="158" t="s">
        <v>1442</v>
      </c>
      <c r="B94" s="198">
        <v>0</v>
      </c>
    </row>
    <row r="95" spans="1:3" s="156" customFormat="1" ht="12.75" x14ac:dyDescent="0.2">
      <c r="A95" s="158" t="s">
        <v>1443</v>
      </c>
      <c r="B95" s="198">
        <v>0</v>
      </c>
    </row>
    <row r="96" spans="1:3" s="156" customFormat="1" ht="14.25" x14ac:dyDescent="0.2">
      <c r="A96" s="158" t="s">
        <v>1444</v>
      </c>
      <c r="B96" s="198">
        <v>162126317.84</v>
      </c>
      <c r="C96" s="171" t="s">
        <v>1445</v>
      </c>
    </row>
    <row r="97" spans="1:3" s="156" customFormat="1" ht="25.5" x14ac:dyDescent="0.2">
      <c r="A97" s="158" t="s">
        <v>1446</v>
      </c>
      <c r="B97" s="198">
        <v>0</v>
      </c>
    </row>
    <row r="98" spans="1:3" s="156" customFormat="1" ht="14.25" x14ac:dyDescent="0.2">
      <c r="A98" s="158" t="s">
        <v>1447</v>
      </c>
      <c r="B98" s="198">
        <v>8043025041.9000015</v>
      </c>
      <c r="C98" s="171" t="s">
        <v>1448</v>
      </c>
    </row>
    <row r="99" spans="1:3" s="156" customFormat="1" ht="12.75" x14ac:dyDescent="0.2">
      <c r="A99" s="158" t="s">
        <v>1449</v>
      </c>
      <c r="B99" s="203">
        <v>0.417508597963551</v>
      </c>
    </row>
    <row r="100" spans="1:3" s="156" customFormat="1" ht="12.75" x14ac:dyDescent="0.2">
      <c r="A100" s="158" t="s">
        <v>1450</v>
      </c>
      <c r="B100" s="204">
        <v>278734</v>
      </c>
    </row>
    <row r="101" spans="1:3" s="156" customFormat="1" ht="12.75" x14ac:dyDescent="0.2">
      <c r="A101" s="158" t="s">
        <v>1451</v>
      </c>
      <c r="B101" s="200">
        <v>96430.155537358209</v>
      </c>
    </row>
    <row r="102" spans="1:3" s="156" customFormat="1" ht="12.75" x14ac:dyDescent="0.2">
      <c r="A102" s="201" t="s">
        <v>1452</v>
      </c>
      <c r="B102" s="203">
        <v>0.60598370431019621</v>
      </c>
    </row>
    <row r="103" spans="1:3" s="156" customFormat="1" ht="12.75" x14ac:dyDescent="0.2">
      <c r="A103" s="158" t="s">
        <v>1453</v>
      </c>
      <c r="B103" s="205">
        <v>0.48157338468952254</v>
      </c>
    </row>
    <row r="104" spans="1:3" s="156" customFormat="1" ht="12.75" x14ac:dyDescent="0.2">
      <c r="A104" s="201" t="s">
        <v>1454</v>
      </c>
      <c r="B104" s="206">
        <v>100.3026468117438</v>
      </c>
    </row>
    <row r="105" spans="1:3" s="156" customFormat="1" ht="12.75" x14ac:dyDescent="0.2">
      <c r="A105" s="201" t="s">
        <v>1455</v>
      </c>
      <c r="B105" s="207">
        <v>172.17497577862795</v>
      </c>
    </row>
    <row r="106" spans="1:3" s="156" customFormat="1" ht="12.75" x14ac:dyDescent="0.2">
      <c r="A106" s="158" t="s">
        <v>1456</v>
      </c>
      <c r="B106" s="208">
        <v>2.5041479188177077E-2</v>
      </c>
    </row>
    <row r="107" spans="1:3" s="156" customFormat="1" ht="12.75" x14ac:dyDescent="0.2">
      <c r="A107" s="158" t="s">
        <v>1457</v>
      </c>
      <c r="B107" s="209" t="s">
        <v>1458</v>
      </c>
    </row>
    <row r="108" spans="1:3" s="156" customFormat="1" ht="14.25" x14ac:dyDescent="0.2">
      <c r="A108" s="201" t="s">
        <v>1459</v>
      </c>
      <c r="B108" s="210"/>
      <c r="C108" s="171" t="s">
        <v>1460</v>
      </c>
    </row>
    <row r="109" spans="1:3" s="156" customFormat="1" ht="14.25" x14ac:dyDescent="0.2">
      <c r="A109" s="201" t="s">
        <v>1461</v>
      </c>
      <c r="B109" s="210"/>
      <c r="C109" s="171" t="s">
        <v>1460</v>
      </c>
    </row>
    <row r="110" spans="1:3" s="156" customFormat="1" ht="12.75" x14ac:dyDescent="0.2">
      <c r="A110" s="168" t="s">
        <v>1462</v>
      </c>
      <c r="B110" s="208">
        <v>0.17319999999999999</v>
      </c>
    </row>
    <row r="111" spans="1:3" s="156" customFormat="1" ht="12.75" x14ac:dyDescent="0.2">
      <c r="A111" s="168" t="s">
        <v>1463</v>
      </c>
      <c r="B111" s="211">
        <v>0.16589999999999999</v>
      </c>
    </row>
    <row r="112" spans="1:3" s="156" customFormat="1" ht="14.25" customHeight="1" x14ac:dyDescent="0.2">
      <c r="A112" s="168" t="s">
        <v>1464</v>
      </c>
      <c r="B112" s="212" t="s">
        <v>1343</v>
      </c>
      <c r="C112" s="171" t="s">
        <v>1465</v>
      </c>
    </row>
    <row r="113" spans="1:5" s="156" customFormat="1" ht="14.25" x14ac:dyDescent="0.2">
      <c r="A113" s="168" t="s">
        <v>1466</v>
      </c>
      <c r="B113" s="212" t="s">
        <v>1343</v>
      </c>
      <c r="C113" s="171" t="s">
        <v>1465</v>
      </c>
    </row>
    <row r="114" spans="1:5" s="156" customFormat="1" ht="14.25" x14ac:dyDescent="0.2">
      <c r="A114" s="158" t="s">
        <v>1467</v>
      </c>
      <c r="B114" s="212" t="s">
        <v>1343</v>
      </c>
      <c r="C114" s="171" t="s">
        <v>1468</v>
      </c>
    </row>
    <row r="115" spans="1:5" s="156" customFormat="1" ht="14.25" x14ac:dyDescent="0.2">
      <c r="A115" s="158" t="s">
        <v>1469</v>
      </c>
      <c r="B115" s="213" t="s">
        <v>1470</v>
      </c>
      <c r="C115" s="171" t="s">
        <v>1471</v>
      </c>
    </row>
    <row r="116" spans="1:5" s="156" customFormat="1" ht="14.25" x14ac:dyDescent="0.2">
      <c r="A116" s="158" t="s">
        <v>1472</v>
      </c>
      <c r="B116" s="203">
        <v>0.05</v>
      </c>
      <c r="C116" s="171" t="s">
        <v>1471</v>
      </c>
    </row>
    <row r="117" spans="1:5" s="156" customFormat="1" ht="12.75" x14ac:dyDescent="0.2"/>
    <row r="118" spans="1:5" s="156" customFormat="1" ht="14.25" x14ac:dyDescent="0.2">
      <c r="A118" s="155" t="s">
        <v>1473</v>
      </c>
      <c r="C118" s="171" t="s">
        <v>1460</v>
      </c>
    </row>
    <row r="119" spans="1:5" s="156" customFormat="1" ht="12.75" x14ac:dyDescent="0.2"/>
    <row r="120" spans="1:5" s="156" customFormat="1" ht="12.75" x14ac:dyDescent="0.2">
      <c r="A120" s="214" t="s">
        <v>1474</v>
      </c>
      <c r="B120" s="215">
        <v>55540019.210000001</v>
      </c>
    </row>
    <row r="121" spans="1:5" s="156" customFormat="1" ht="12.75" x14ac:dyDescent="0.2">
      <c r="A121" s="216" t="s">
        <v>1475</v>
      </c>
      <c r="B121" s="198"/>
    </row>
    <row r="122" spans="1:5" s="156" customFormat="1" ht="12.75" x14ac:dyDescent="0.2">
      <c r="A122" s="216" t="s">
        <v>1476</v>
      </c>
      <c r="B122" s="198">
        <v>0</v>
      </c>
    </row>
    <row r="123" spans="1:5" s="156" customFormat="1" ht="12.75" x14ac:dyDescent="0.2">
      <c r="A123" s="216" t="s">
        <v>1477</v>
      </c>
      <c r="B123" s="198">
        <v>429223644.88999999</v>
      </c>
    </row>
    <row r="124" spans="1:5" s="156" customFormat="1" ht="12.75" x14ac:dyDescent="0.2">
      <c r="D124" s="217"/>
    </row>
    <row r="125" spans="1:5" s="156" customFormat="1" ht="12.75" x14ac:dyDescent="0.2">
      <c r="A125" s="155" t="s">
        <v>1478</v>
      </c>
    </row>
    <row r="126" spans="1:5" s="156" customFormat="1" ht="12.75" x14ac:dyDescent="0.2">
      <c r="B126" s="355" t="s">
        <v>1479</v>
      </c>
      <c r="C126" s="355" t="s">
        <v>1480</v>
      </c>
      <c r="D126" s="356" t="s">
        <v>1481</v>
      </c>
      <c r="E126" s="355" t="s">
        <v>1482</v>
      </c>
    </row>
    <row r="127" spans="1:5" s="156" customFormat="1" ht="12.75" x14ac:dyDescent="0.2">
      <c r="A127" s="168" t="s">
        <v>1483</v>
      </c>
      <c r="B127" s="218">
        <v>3293</v>
      </c>
      <c r="C127" s="219">
        <v>1.1814131035324001E-2</v>
      </c>
      <c r="D127" s="220">
        <v>274933456.69</v>
      </c>
      <c r="E127" s="219">
        <v>1.0228802139496061E-2</v>
      </c>
    </row>
    <row r="128" spans="1:5" s="156" customFormat="1" ht="12.75" x14ac:dyDescent="0.2">
      <c r="A128" s="168" t="s">
        <v>1484</v>
      </c>
      <c r="B128" s="218">
        <v>4</v>
      </c>
      <c r="C128" s="219">
        <v>1.4350599496293958E-5</v>
      </c>
      <c r="D128" s="218">
        <v>480559.18999999994</v>
      </c>
      <c r="E128" s="219">
        <v>1.7879034912687961E-5</v>
      </c>
    </row>
    <row r="129" spans="1:11" s="156" customFormat="1" ht="12.75" x14ac:dyDescent="0.2">
      <c r="A129" s="168" t="s">
        <v>1485</v>
      </c>
      <c r="B129" s="218">
        <v>3</v>
      </c>
      <c r="C129" s="219">
        <v>1.0762949622220468E-5</v>
      </c>
      <c r="D129" s="218">
        <v>322143.59999999998</v>
      </c>
      <c r="E129" s="219">
        <v>1.1985238844977631E-5</v>
      </c>
    </row>
    <row r="130" spans="1:11" s="156" customFormat="1" ht="12.75" x14ac:dyDescent="0.2">
      <c r="A130" s="168" t="s">
        <v>1486</v>
      </c>
      <c r="B130" s="218">
        <v>1</v>
      </c>
      <c r="C130" s="219">
        <v>3.5876498740734895E-6</v>
      </c>
      <c r="D130" s="218">
        <v>158415.59</v>
      </c>
      <c r="E130" s="219">
        <v>5.8937960677103325E-6</v>
      </c>
      <c r="G130" s="361"/>
      <c r="H130" s="222"/>
    </row>
    <row r="131" spans="1:11" s="156" customFormat="1" ht="12.75" x14ac:dyDescent="0.2">
      <c r="A131" s="168" t="s">
        <v>1487</v>
      </c>
      <c r="B131" s="218">
        <v>0</v>
      </c>
      <c r="C131" s="219">
        <v>0</v>
      </c>
      <c r="D131" s="220">
        <v>0</v>
      </c>
      <c r="E131" s="219">
        <v>0</v>
      </c>
      <c r="G131" s="222"/>
      <c r="H131" s="223"/>
    </row>
    <row r="132" spans="1:11" s="156" customFormat="1" ht="12.75" x14ac:dyDescent="0.2"/>
    <row r="133" spans="1:11" s="156" customFormat="1" ht="14.25" x14ac:dyDescent="0.2">
      <c r="A133" s="155" t="s">
        <v>1488</v>
      </c>
      <c r="F133" s="419" t="s">
        <v>1489</v>
      </c>
      <c r="G133" s="420"/>
      <c r="H133" s="420"/>
      <c r="I133" s="420"/>
      <c r="J133" s="421"/>
      <c r="K133" s="171" t="s">
        <v>1490</v>
      </c>
    </row>
    <row r="134" spans="1:11" s="156" customFormat="1" ht="25.5" x14ac:dyDescent="0.2">
      <c r="A134" s="168"/>
      <c r="B134" s="224" t="s">
        <v>1479</v>
      </c>
      <c r="C134" s="224" t="s">
        <v>1480</v>
      </c>
      <c r="D134" s="224" t="s">
        <v>1481</v>
      </c>
      <c r="E134" s="354" t="s">
        <v>1482</v>
      </c>
      <c r="F134" s="225" t="s">
        <v>1491</v>
      </c>
      <c r="G134" s="226" t="s">
        <v>1492</v>
      </c>
      <c r="H134" s="227" t="s">
        <v>1493</v>
      </c>
      <c r="I134" s="226" t="s">
        <v>1494</v>
      </c>
      <c r="J134" s="227" t="s">
        <v>1495</v>
      </c>
      <c r="K134" s="171" t="s">
        <v>1496</v>
      </c>
    </row>
    <row r="135" spans="1:11" s="156" customFormat="1" ht="12.75" x14ac:dyDescent="0.2">
      <c r="A135" s="228" t="s">
        <v>1497</v>
      </c>
      <c r="B135" s="218">
        <v>85752</v>
      </c>
      <c r="C135" s="219">
        <v>0.30764815200154988</v>
      </c>
      <c r="D135" s="220">
        <v>9103257509.0599995</v>
      </c>
      <c r="E135" s="219">
        <v>0.33868348001766985</v>
      </c>
      <c r="F135" s="229">
        <v>2.7032214206566128E-2</v>
      </c>
      <c r="G135" s="230">
        <v>20.438683926965027</v>
      </c>
      <c r="H135" s="229">
        <v>2.7032214206566128E-2</v>
      </c>
      <c r="I135" s="229">
        <v>0</v>
      </c>
      <c r="J135" s="229">
        <v>2.7032214206566128E-2</v>
      </c>
    </row>
    <row r="136" spans="1:11" s="156" customFormat="1" ht="12.75" x14ac:dyDescent="0.2">
      <c r="A136" s="231" t="s">
        <v>1498</v>
      </c>
      <c r="B136" s="232">
        <v>0</v>
      </c>
      <c r="C136" s="233">
        <v>0</v>
      </c>
      <c r="D136" s="234">
        <v>0</v>
      </c>
      <c r="E136" s="233">
        <v>0</v>
      </c>
      <c r="F136" s="234">
        <v>0</v>
      </c>
      <c r="G136" s="220">
        <v>0</v>
      </c>
      <c r="H136" s="220">
        <v>0</v>
      </c>
      <c r="I136" s="220">
        <v>0</v>
      </c>
      <c r="J136" s="220">
        <v>0</v>
      </c>
    </row>
    <row r="137" spans="1:11" s="156" customFormat="1" ht="12.75" x14ac:dyDescent="0.2">
      <c r="A137" s="231" t="s">
        <v>1499</v>
      </c>
      <c r="B137" s="235">
        <v>0</v>
      </c>
      <c r="C137" s="236">
        <v>0</v>
      </c>
      <c r="D137" s="237">
        <v>0</v>
      </c>
      <c r="E137" s="236">
        <v>0</v>
      </c>
      <c r="F137" s="234">
        <v>0</v>
      </c>
      <c r="G137" s="238">
        <v>0</v>
      </c>
      <c r="H137" s="238">
        <v>0</v>
      </c>
      <c r="I137" s="237">
        <v>0</v>
      </c>
      <c r="J137" s="237">
        <v>0</v>
      </c>
    </row>
    <row r="138" spans="1:11" s="156" customFormat="1" ht="12.75" x14ac:dyDescent="0.2">
      <c r="A138" s="228" t="s">
        <v>1500</v>
      </c>
      <c r="B138" s="218">
        <v>421</v>
      </c>
      <c r="C138" s="219">
        <v>1.510400596984939E-3</v>
      </c>
      <c r="D138" s="220">
        <v>3183907.53</v>
      </c>
      <c r="E138" s="219">
        <v>1.1845615497986856E-4</v>
      </c>
      <c r="F138" s="229">
        <v>3.8307941670737464E-2</v>
      </c>
      <c r="G138" s="239">
        <v>0</v>
      </c>
      <c r="H138" s="229">
        <v>3.8307941670737464E-2</v>
      </c>
      <c r="I138" s="220">
        <v>0</v>
      </c>
      <c r="J138" s="229">
        <v>3.8307941670737464E-2</v>
      </c>
    </row>
    <row r="139" spans="1:11" s="156" customFormat="1" ht="12.75" x14ac:dyDescent="0.2">
      <c r="A139" s="231" t="s">
        <v>1501</v>
      </c>
      <c r="B139" s="232">
        <v>0</v>
      </c>
      <c r="C139" s="233">
        <v>0</v>
      </c>
      <c r="D139" s="234">
        <v>0</v>
      </c>
      <c r="E139" s="233">
        <v>0</v>
      </c>
      <c r="F139" s="234">
        <v>0</v>
      </c>
      <c r="G139" s="234">
        <v>0</v>
      </c>
      <c r="H139" s="234">
        <v>0</v>
      </c>
      <c r="I139" s="234">
        <v>0</v>
      </c>
      <c r="J139" s="234">
        <v>0</v>
      </c>
    </row>
    <row r="140" spans="1:11" s="156" customFormat="1" ht="12.75" x14ac:dyDescent="0.2">
      <c r="A140" s="231" t="s">
        <v>1502</v>
      </c>
      <c r="B140" s="218">
        <v>0</v>
      </c>
      <c r="C140" s="219">
        <v>0</v>
      </c>
      <c r="D140" s="220">
        <v>0</v>
      </c>
      <c r="E140" s="219">
        <v>0</v>
      </c>
      <c r="F140" s="220">
        <v>0</v>
      </c>
      <c r="G140" s="220">
        <v>0</v>
      </c>
      <c r="H140" s="220">
        <v>0</v>
      </c>
      <c r="I140" s="220">
        <v>0</v>
      </c>
      <c r="J140" s="220">
        <v>0</v>
      </c>
    </row>
    <row r="141" spans="1:11" s="156" customFormat="1" ht="12.75" x14ac:dyDescent="0.2">
      <c r="A141" s="231" t="s">
        <v>1503</v>
      </c>
      <c r="B141" s="218">
        <v>31177</v>
      </c>
      <c r="C141" s="219">
        <v>0.11185216012398919</v>
      </c>
      <c r="D141" s="220">
        <v>3268547693.8400002</v>
      </c>
      <c r="E141" s="219">
        <v>0.12160516237750255</v>
      </c>
      <c r="F141" s="229">
        <v>1.2006195402307122E-2</v>
      </c>
      <c r="G141" s="220">
        <v>0</v>
      </c>
      <c r="H141" s="240">
        <v>7.0061954023071223E-3</v>
      </c>
      <c r="I141" s="220">
        <v>0</v>
      </c>
      <c r="J141" s="229">
        <v>1.2006195402307122E-2</v>
      </c>
    </row>
    <row r="142" spans="1:11" s="156" customFormat="1" ht="12.75" x14ac:dyDescent="0.2">
      <c r="A142" s="231" t="s">
        <v>1504</v>
      </c>
      <c r="B142" s="218">
        <v>161384</v>
      </c>
      <c r="C142" s="219">
        <v>0.57898928727747601</v>
      </c>
      <c r="D142" s="220">
        <v>14503373863.120001</v>
      </c>
      <c r="E142" s="219">
        <v>0.53959290144984762</v>
      </c>
      <c r="F142" s="229">
        <v>2.6726744581804854E-2</v>
      </c>
      <c r="G142" s="241">
        <v>0</v>
      </c>
      <c r="H142" s="229">
        <v>-1.7801744496853688E-4</v>
      </c>
      <c r="I142" s="239">
        <v>0</v>
      </c>
      <c r="J142" s="229">
        <v>2.6726744581804854E-2</v>
      </c>
    </row>
    <row r="143" spans="1:11" s="156" customFormat="1" ht="12.75" x14ac:dyDescent="0.2">
      <c r="A143" s="231" t="s">
        <v>1505</v>
      </c>
      <c r="B143" s="218">
        <v>0</v>
      </c>
      <c r="C143" s="219">
        <v>0</v>
      </c>
      <c r="D143" s="220">
        <v>0</v>
      </c>
      <c r="E143" s="219">
        <v>0</v>
      </c>
      <c r="F143" s="220">
        <v>0</v>
      </c>
      <c r="G143" s="220">
        <v>0</v>
      </c>
      <c r="H143" s="234">
        <v>0</v>
      </c>
      <c r="I143" s="220">
        <v>0</v>
      </c>
      <c r="J143" s="220">
        <v>0</v>
      </c>
    </row>
    <row r="144" spans="1:11" s="156" customFormat="1" ht="12.75" customHeight="1" thickBot="1" x14ac:dyDescent="0.25">
      <c r="A144" s="242" t="s">
        <v>94</v>
      </c>
      <c r="B144" s="243">
        <v>278734</v>
      </c>
      <c r="C144" s="244">
        <v>1</v>
      </c>
      <c r="D144" s="245">
        <v>26878362973.550003</v>
      </c>
      <c r="E144" s="244">
        <v>0.99999999999999989</v>
      </c>
      <c r="F144" s="244">
        <v>2.5041479188177077E-2</v>
      </c>
      <c r="H144" s="246"/>
      <c r="J144" s="244">
        <v>2.5041479188177077E-2</v>
      </c>
    </row>
    <row r="145" spans="1:8" s="156" customFormat="1" ht="12.75" customHeight="1" thickTop="1" x14ac:dyDescent="0.2">
      <c r="H145" s="221"/>
    </row>
    <row r="146" spans="1:8" s="156" customFormat="1" ht="12.75" x14ac:dyDescent="0.2">
      <c r="A146" s="155" t="s">
        <v>1506</v>
      </c>
    </row>
    <row r="147" spans="1:8" s="156" customFormat="1" ht="12.75" x14ac:dyDescent="0.2">
      <c r="A147" s="247" t="s">
        <v>1507</v>
      </c>
      <c r="B147" s="224" t="s">
        <v>1479</v>
      </c>
      <c r="C147" s="224" t="s">
        <v>1480</v>
      </c>
      <c r="D147" s="224" t="s">
        <v>1481</v>
      </c>
      <c r="E147" s="224" t="s">
        <v>1482</v>
      </c>
      <c r="G147" s="248"/>
    </row>
    <row r="148" spans="1:8" s="156" customFormat="1" ht="12.75" x14ac:dyDescent="0.2">
      <c r="A148" s="165" t="s">
        <v>1508</v>
      </c>
      <c r="B148" s="218">
        <v>271989</v>
      </c>
      <c r="C148" s="219">
        <v>0.97580130159937428</v>
      </c>
      <c r="D148" s="220">
        <v>26238038694.650002</v>
      </c>
      <c r="E148" s="219">
        <v>0.97617696138971999</v>
      </c>
    </row>
    <row r="149" spans="1:8" s="156" customFormat="1" ht="12.75" x14ac:dyDescent="0.2">
      <c r="A149" s="165" t="s">
        <v>1509</v>
      </c>
      <c r="B149" s="232">
        <v>2380</v>
      </c>
      <c r="C149" s="233">
        <v>8.5386067002949043E-3</v>
      </c>
      <c r="D149" s="234">
        <v>209744903.03999999</v>
      </c>
      <c r="E149" s="233">
        <v>7.8034850279536053E-3</v>
      </c>
    </row>
    <row r="150" spans="1:8" s="156" customFormat="1" ht="12.75" x14ac:dyDescent="0.2">
      <c r="A150" s="168" t="s">
        <v>1510</v>
      </c>
      <c r="B150" s="232">
        <v>1725</v>
      </c>
      <c r="C150" s="233">
        <v>6.1886960327767696E-3</v>
      </c>
      <c r="D150" s="234">
        <v>165116055.71000001</v>
      </c>
      <c r="E150" s="233">
        <v>6.1430845275988188E-3</v>
      </c>
    </row>
    <row r="151" spans="1:8" s="156" customFormat="1" ht="12.75" x14ac:dyDescent="0.2">
      <c r="A151" s="168" t="s">
        <v>1511</v>
      </c>
      <c r="B151" s="218">
        <v>542</v>
      </c>
      <c r="C151" s="219">
        <v>1.9445062317478314E-3</v>
      </c>
      <c r="D151" s="220">
        <v>53897235.619999997</v>
      </c>
      <c r="E151" s="219">
        <v>2.0052276127470359E-3</v>
      </c>
    </row>
    <row r="152" spans="1:8" s="156" customFormat="1" ht="12.75" x14ac:dyDescent="0.2">
      <c r="A152" s="168" t="s">
        <v>1512</v>
      </c>
      <c r="B152" s="218">
        <v>898</v>
      </c>
      <c r="C152" s="219">
        <v>3.2217095869179935E-3</v>
      </c>
      <c r="D152" s="220">
        <v>88474223.950000003</v>
      </c>
      <c r="E152" s="219">
        <v>3.2916522496948268E-3</v>
      </c>
    </row>
    <row r="153" spans="1:8" s="156" customFormat="1" ht="12.75" x14ac:dyDescent="0.2">
      <c r="A153" s="168" t="s">
        <v>1513</v>
      </c>
      <c r="B153" s="218">
        <v>705</v>
      </c>
      <c r="C153" s="219">
        <v>2.5292931612218099E-3</v>
      </c>
      <c r="D153" s="220">
        <v>67346940.790000007</v>
      </c>
      <c r="E153" s="219">
        <v>2.5056191426640687E-3</v>
      </c>
    </row>
    <row r="154" spans="1:8" s="156" customFormat="1" ht="12.75" x14ac:dyDescent="0.2">
      <c r="A154" s="168" t="s">
        <v>1514</v>
      </c>
      <c r="B154" s="218">
        <v>495</v>
      </c>
      <c r="C154" s="219">
        <v>1.7758866876663774E-3</v>
      </c>
      <c r="D154" s="220">
        <v>55744919.789999999</v>
      </c>
      <c r="E154" s="219">
        <v>2.0739700496215673E-3</v>
      </c>
    </row>
    <row r="155" spans="1:8" s="156" customFormat="1" ht="12.75" customHeight="1" thickBot="1" x14ac:dyDescent="0.25">
      <c r="A155" s="249" t="s">
        <v>94</v>
      </c>
      <c r="B155" s="243">
        <v>278734</v>
      </c>
      <c r="C155" s="244">
        <v>1</v>
      </c>
      <c r="D155" s="245">
        <v>26878362973.550003</v>
      </c>
      <c r="E155" s="244">
        <v>1</v>
      </c>
    </row>
    <row r="156" spans="1:8" s="156" customFormat="1" ht="12.75" customHeight="1" thickTop="1" x14ac:dyDescent="0.2"/>
    <row r="157" spans="1:8" s="156" customFormat="1" ht="12.75" x14ac:dyDescent="0.2">
      <c r="A157" s="247" t="s">
        <v>1515</v>
      </c>
      <c r="B157" s="224" t="s">
        <v>1479</v>
      </c>
      <c r="C157" s="224" t="s">
        <v>1480</v>
      </c>
      <c r="D157" s="224" t="s">
        <v>1481</v>
      </c>
      <c r="E157" s="224" t="s">
        <v>1482</v>
      </c>
    </row>
    <row r="158" spans="1:8" s="156" customFormat="1" ht="12.75" x14ac:dyDescent="0.2">
      <c r="A158" s="165" t="s">
        <v>1516</v>
      </c>
      <c r="B158" s="218">
        <v>146937</v>
      </c>
      <c r="C158" s="219">
        <v>0.52715850954673626</v>
      </c>
      <c r="D158" s="220">
        <v>8633248223.2399998</v>
      </c>
      <c r="E158" s="219">
        <v>0.32119695056338288</v>
      </c>
    </row>
    <row r="159" spans="1:8" s="156" customFormat="1" ht="12.75" x14ac:dyDescent="0.2">
      <c r="A159" s="165" t="s">
        <v>1517</v>
      </c>
      <c r="B159" s="218">
        <v>17199</v>
      </c>
      <c r="C159" s="219">
        <v>6.1703990184189941E-2</v>
      </c>
      <c r="D159" s="220">
        <v>1878503821.98</v>
      </c>
      <c r="E159" s="219">
        <v>6.9889071139807357E-2</v>
      </c>
    </row>
    <row r="160" spans="1:8" s="156" customFormat="1" ht="12.75" x14ac:dyDescent="0.2">
      <c r="A160" s="165" t="s">
        <v>1518</v>
      </c>
      <c r="B160" s="218">
        <v>16900</v>
      </c>
      <c r="C160" s="219">
        <v>6.0631282871841968E-2</v>
      </c>
      <c r="D160" s="220">
        <v>2022393234.6800001</v>
      </c>
      <c r="E160" s="219">
        <v>7.5242425912253746E-2</v>
      </c>
    </row>
    <row r="161" spans="1:5" s="156" customFormat="1" ht="12.75" x14ac:dyDescent="0.2">
      <c r="A161" s="165" t="s">
        <v>1519</v>
      </c>
      <c r="B161" s="218">
        <v>16327</v>
      </c>
      <c r="C161" s="219">
        <v>5.8575559493997863E-2</v>
      </c>
      <c r="D161" s="220">
        <v>2046263141.98</v>
      </c>
      <c r="E161" s="219">
        <v>7.6130497381617021E-2</v>
      </c>
    </row>
    <row r="162" spans="1:5" s="156" customFormat="1" ht="12.75" x14ac:dyDescent="0.2">
      <c r="A162" s="165" t="s">
        <v>1520</v>
      </c>
      <c r="B162" s="218">
        <v>15663</v>
      </c>
      <c r="C162" s="219">
        <v>5.6193359977613065E-2</v>
      </c>
      <c r="D162" s="220">
        <v>2111324849.8599999</v>
      </c>
      <c r="E162" s="219">
        <v>7.855109524109323E-2</v>
      </c>
    </row>
    <row r="163" spans="1:5" s="156" customFormat="1" ht="12.75" x14ac:dyDescent="0.2">
      <c r="A163" s="165" t="s">
        <v>1521</v>
      </c>
      <c r="B163" s="218">
        <v>15279</v>
      </c>
      <c r="C163" s="219">
        <v>5.4815702425968844E-2</v>
      </c>
      <c r="D163" s="220">
        <v>2200972463.4699998</v>
      </c>
      <c r="E163" s="219">
        <v>8.1886403038603769E-2</v>
      </c>
    </row>
    <row r="164" spans="1:5" s="156" customFormat="1" ht="12.75" x14ac:dyDescent="0.2">
      <c r="A164" s="165" t="s">
        <v>1522</v>
      </c>
      <c r="B164" s="218">
        <v>14554</v>
      </c>
      <c r="C164" s="219">
        <v>5.2214656267265562E-2</v>
      </c>
      <c r="D164" s="220">
        <v>2187298408.3800001</v>
      </c>
      <c r="E164" s="219">
        <v>8.1377664649161838E-2</v>
      </c>
    </row>
    <row r="165" spans="1:5" s="156" customFormat="1" ht="12.75" x14ac:dyDescent="0.2">
      <c r="A165" s="165" t="s">
        <v>1523</v>
      </c>
      <c r="B165" s="218">
        <v>12233</v>
      </c>
      <c r="C165" s="219">
        <v>4.3887720909540996E-2</v>
      </c>
      <c r="D165" s="220">
        <v>1850421508.8699999</v>
      </c>
      <c r="E165" s="219">
        <v>6.8844278600260406E-2</v>
      </c>
    </row>
    <row r="166" spans="1:5" s="156" customFormat="1" ht="12.75" x14ac:dyDescent="0.2">
      <c r="A166" s="165" t="s">
        <v>1524</v>
      </c>
      <c r="B166" s="218">
        <v>11485</v>
      </c>
      <c r="C166" s="219">
        <v>4.1204158803734028E-2</v>
      </c>
      <c r="D166" s="220">
        <v>1843087082.45</v>
      </c>
      <c r="E166" s="219">
        <v>6.8571403856094726E-2</v>
      </c>
    </row>
    <row r="167" spans="1:5" s="156" customFormat="1" ht="12.75" x14ac:dyDescent="0.2">
      <c r="A167" s="165" t="s">
        <v>1525</v>
      </c>
      <c r="B167" s="218">
        <v>6863</v>
      </c>
      <c r="C167" s="219">
        <v>2.4622041085766357E-2</v>
      </c>
      <c r="D167" s="220">
        <v>1192276418.6600001</v>
      </c>
      <c r="E167" s="219">
        <v>4.435822300016095E-2</v>
      </c>
    </row>
    <row r="168" spans="1:5" s="156" customFormat="1" ht="12.75" x14ac:dyDescent="0.2">
      <c r="A168" s="165" t="s">
        <v>1526</v>
      </c>
      <c r="B168" s="218">
        <v>2313</v>
      </c>
      <c r="C168" s="219">
        <v>8.2982341587319805E-3</v>
      </c>
      <c r="D168" s="220">
        <v>404561719.45999998</v>
      </c>
      <c r="E168" s="219">
        <v>1.5051575866361883E-2</v>
      </c>
    </row>
    <row r="169" spans="1:5" s="156" customFormat="1" ht="12.75" x14ac:dyDescent="0.2">
      <c r="A169" s="165" t="s">
        <v>1527</v>
      </c>
      <c r="B169" s="218">
        <v>1037</v>
      </c>
      <c r="C169" s="219">
        <v>3.7203929194142087E-3</v>
      </c>
      <c r="D169" s="220">
        <v>181402809.21000001</v>
      </c>
      <c r="E169" s="219">
        <v>6.7490274384832067E-3</v>
      </c>
    </row>
    <row r="170" spans="1:5" s="156" customFormat="1" ht="12.75" x14ac:dyDescent="0.2">
      <c r="A170" s="165" t="s">
        <v>1528</v>
      </c>
      <c r="B170" s="218">
        <v>527</v>
      </c>
      <c r="C170" s="219">
        <v>1.8906914836367289E-3</v>
      </c>
      <c r="D170" s="220">
        <v>97081391.489999995</v>
      </c>
      <c r="E170" s="219">
        <v>3.6118788776509266E-3</v>
      </c>
    </row>
    <row r="171" spans="1:5" s="156" customFormat="1" ht="12.75" x14ac:dyDescent="0.2">
      <c r="A171" s="165" t="s">
        <v>1529</v>
      </c>
      <c r="B171" s="218">
        <v>783</v>
      </c>
      <c r="C171" s="219">
        <v>2.8091298513995421E-3</v>
      </c>
      <c r="D171" s="220">
        <v>130323914.19</v>
      </c>
      <c r="E171" s="219">
        <v>4.8486551922171349E-3</v>
      </c>
    </row>
    <row r="172" spans="1:5" s="156" customFormat="1" ht="12.75" x14ac:dyDescent="0.2">
      <c r="A172" s="165" t="s">
        <v>1530</v>
      </c>
      <c r="B172" s="218">
        <v>634</v>
      </c>
      <c r="C172" s="219">
        <v>2.2745700201625921E-3</v>
      </c>
      <c r="D172" s="220">
        <v>99203985.629999995</v>
      </c>
      <c r="E172" s="219">
        <v>3.6908492428509489E-3</v>
      </c>
    </row>
    <row r="173" spans="1:5" s="192" customFormat="1" ht="12.75" customHeight="1" thickBot="1" x14ac:dyDescent="0.25">
      <c r="A173" s="249" t="s">
        <v>94</v>
      </c>
      <c r="B173" s="250">
        <v>278734</v>
      </c>
      <c r="C173" s="251">
        <v>1</v>
      </c>
      <c r="D173" s="252">
        <v>26878362973.549999</v>
      </c>
      <c r="E173" s="251">
        <v>0.99999999999999989</v>
      </c>
    </row>
    <row r="174" spans="1:5" s="156" customFormat="1" ht="12.75" customHeight="1" thickTop="1" x14ac:dyDescent="0.2"/>
    <row r="175" spans="1:5" s="156" customFormat="1" ht="12.75" x14ac:dyDescent="0.2">
      <c r="A175" s="247" t="s">
        <v>1531</v>
      </c>
      <c r="B175" s="355" t="s">
        <v>1479</v>
      </c>
      <c r="C175" s="355" t="s">
        <v>1480</v>
      </c>
      <c r="D175" s="355" t="s">
        <v>1481</v>
      </c>
      <c r="E175" s="355" t="s">
        <v>1482</v>
      </c>
    </row>
    <row r="176" spans="1:5" s="156" customFormat="1" ht="12.75" x14ac:dyDescent="0.2">
      <c r="A176" s="168" t="s">
        <v>1516</v>
      </c>
      <c r="B176" s="218">
        <v>192174</v>
      </c>
      <c r="C176" s="219">
        <v>0.68945302690019872</v>
      </c>
      <c r="D176" s="220">
        <v>14365690658.969999</v>
      </c>
      <c r="E176" s="219">
        <v>0.5344704464742418</v>
      </c>
    </row>
    <row r="177" spans="1:5" s="156" customFormat="1" ht="12.75" x14ac:dyDescent="0.2">
      <c r="A177" s="168" t="s">
        <v>1517</v>
      </c>
      <c r="B177" s="218">
        <v>18103</v>
      </c>
      <c r="C177" s="219">
        <v>6.4947225670352382E-2</v>
      </c>
      <c r="D177" s="220">
        <v>2439194168.3899999</v>
      </c>
      <c r="E177" s="219">
        <v>9.074935742144416E-2</v>
      </c>
    </row>
    <row r="178" spans="1:5" s="156" customFormat="1" ht="12.75" x14ac:dyDescent="0.2">
      <c r="A178" s="168" t="s">
        <v>1518</v>
      </c>
      <c r="B178" s="218">
        <v>16306</v>
      </c>
      <c r="C178" s="219">
        <v>5.8500218846642318E-2</v>
      </c>
      <c r="D178" s="220">
        <v>2285658392.1999998</v>
      </c>
      <c r="E178" s="219">
        <v>8.5037113102804332E-2</v>
      </c>
    </row>
    <row r="179" spans="1:5" s="156" customFormat="1" ht="12.75" x14ac:dyDescent="0.2">
      <c r="A179" s="168" t="s">
        <v>1519</v>
      </c>
      <c r="B179" s="218">
        <v>13806</v>
      </c>
      <c r="C179" s="219">
        <v>4.9531094161458594E-2</v>
      </c>
      <c r="D179" s="220">
        <v>2023771947.23</v>
      </c>
      <c r="E179" s="219">
        <v>7.5293720425664262E-2</v>
      </c>
    </row>
    <row r="180" spans="1:5" s="156" customFormat="1" ht="12.75" x14ac:dyDescent="0.2">
      <c r="A180" s="168" t="s">
        <v>1520</v>
      </c>
      <c r="B180" s="218">
        <v>11061</v>
      </c>
      <c r="C180" s="219">
        <v>3.9682995257126867E-2</v>
      </c>
      <c r="D180" s="220">
        <v>1648200582.6300001</v>
      </c>
      <c r="E180" s="219">
        <v>6.1320720471404189E-2</v>
      </c>
    </row>
    <row r="181" spans="1:5" s="156" customFormat="1" ht="12.75" x14ac:dyDescent="0.2">
      <c r="A181" s="168" t="s">
        <v>1521</v>
      </c>
      <c r="B181" s="218">
        <v>9369</v>
      </c>
      <c r="C181" s="219">
        <v>3.3612691670194525E-2</v>
      </c>
      <c r="D181" s="220">
        <v>1408033290.3599999</v>
      </c>
      <c r="E181" s="219">
        <v>5.2385381198460375E-2</v>
      </c>
    </row>
    <row r="182" spans="1:5" s="156" customFormat="1" ht="12.75" x14ac:dyDescent="0.2">
      <c r="A182" s="168" t="s">
        <v>1522</v>
      </c>
      <c r="B182" s="218">
        <v>7351</v>
      </c>
      <c r="C182" s="219">
        <v>2.6372814224314221E-2</v>
      </c>
      <c r="D182" s="220">
        <v>1104789981.3599999</v>
      </c>
      <c r="E182" s="219">
        <v>4.1103321003856622E-2</v>
      </c>
    </row>
    <row r="183" spans="1:5" s="156" customFormat="1" ht="12.75" x14ac:dyDescent="0.2">
      <c r="A183" s="168" t="s">
        <v>1523</v>
      </c>
      <c r="B183" s="218">
        <v>5226</v>
      </c>
      <c r="C183" s="219">
        <v>1.8749058241908055E-2</v>
      </c>
      <c r="D183" s="220">
        <v>788586660.40999997</v>
      </c>
      <c r="E183" s="219">
        <v>2.9339088142608192E-2</v>
      </c>
    </row>
    <row r="184" spans="1:5" s="156" customFormat="1" ht="12.75" x14ac:dyDescent="0.2">
      <c r="A184" s="168" t="s">
        <v>1524</v>
      </c>
      <c r="B184" s="218">
        <v>3180</v>
      </c>
      <c r="C184" s="219">
        <v>1.1408726599553696E-2</v>
      </c>
      <c r="D184" s="220">
        <v>481033647.04000002</v>
      </c>
      <c r="E184" s="219">
        <v>1.7896686919265409E-2</v>
      </c>
    </row>
    <row r="185" spans="1:5" s="156" customFormat="1" ht="12.75" x14ac:dyDescent="0.2">
      <c r="A185" s="168" t="s">
        <v>1525</v>
      </c>
      <c r="B185" s="218">
        <v>1547</v>
      </c>
      <c r="C185" s="219">
        <v>5.5500943551916879E-3</v>
      </c>
      <c r="D185" s="220">
        <v>236035162.24000001</v>
      </c>
      <c r="E185" s="219">
        <v>8.7816048347986609E-3</v>
      </c>
    </row>
    <row r="186" spans="1:5" s="156" customFormat="1" ht="12.75" x14ac:dyDescent="0.2">
      <c r="A186" s="168" t="s">
        <v>1526</v>
      </c>
      <c r="B186" s="218">
        <v>518</v>
      </c>
      <c r="C186" s="219">
        <v>1.8584026347700676E-3</v>
      </c>
      <c r="D186" s="220">
        <v>84285039.920000002</v>
      </c>
      <c r="E186" s="219">
        <v>3.1357951376332618E-3</v>
      </c>
    </row>
    <row r="187" spans="1:5" s="156" customFormat="1" ht="12.75" x14ac:dyDescent="0.2">
      <c r="A187" s="168" t="s">
        <v>1527</v>
      </c>
      <c r="B187" s="218">
        <v>75</v>
      </c>
      <c r="C187" s="219">
        <v>2.6907374055551171E-4</v>
      </c>
      <c r="D187" s="220">
        <v>10531556.130000001</v>
      </c>
      <c r="E187" s="219">
        <v>3.9182282568189563E-4</v>
      </c>
    </row>
    <row r="188" spans="1:5" s="156" customFormat="1" ht="12.75" x14ac:dyDescent="0.2">
      <c r="A188" s="168" t="s">
        <v>1528</v>
      </c>
      <c r="B188" s="218">
        <v>15</v>
      </c>
      <c r="C188" s="219">
        <v>5.381474811110234E-5</v>
      </c>
      <c r="D188" s="220">
        <v>2004763.52</v>
      </c>
      <c r="E188" s="219">
        <v>7.458651860505096E-5</v>
      </c>
    </row>
    <row r="189" spans="1:5" s="156" customFormat="1" ht="12.75" x14ac:dyDescent="0.2">
      <c r="A189" s="168" t="s">
        <v>1529</v>
      </c>
      <c r="B189" s="218">
        <v>2</v>
      </c>
      <c r="C189" s="219">
        <v>7.1752997481469789E-6</v>
      </c>
      <c r="D189" s="220">
        <v>453545.91</v>
      </c>
      <c r="E189" s="219">
        <v>1.6874015372376571E-5</v>
      </c>
    </row>
    <row r="190" spans="1:5" s="156" customFormat="1" ht="12.75" x14ac:dyDescent="0.2">
      <c r="A190" s="168" t="s">
        <v>1530</v>
      </c>
      <c r="B190" s="218">
        <v>1</v>
      </c>
      <c r="C190" s="219">
        <v>3.5876498740734895E-6</v>
      </c>
      <c r="D190" s="220">
        <v>93577.24</v>
      </c>
      <c r="E190" s="219">
        <v>3.4815081592612572E-6</v>
      </c>
    </row>
    <row r="191" spans="1:5" s="192" customFormat="1" ht="12.75" customHeight="1" thickBot="1" x14ac:dyDescent="0.25">
      <c r="A191" s="249" t="s">
        <v>94</v>
      </c>
      <c r="B191" s="243">
        <v>278734</v>
      </c>
      <c r="C191" s="244">
        <v>1.0000000000000002</v>
      </c>
      <c r="D191" s="245">
        <v>26878362973.550003</v>
      </c>
      <c r="E191" s="244">
        <v>0.99999999999999989</v>
      </c>
    </row>
    <row r="192" spans="1:5" s="156" customFormat="1" ht="12.75" customHeight="1" thickTop="1" x14ac:dyDescent="0.2"/>
    <row r="193" spans="1:5" s="156" customFormat="1" ht="12.75" customHeight="1" x14ac:dyDescent="0.2">
      <c r="A193" s="247" t="s">
        <v>1532</v>
      </c>
      <c r="B193" s="355" t="s">
        <v>1479</v>
      </c>
      <c r="C193" s="355" t="s">
        <v>1480</v>
      </c>
      <c r="D193" s="355" t="s">
        <v>1481</v>
      </c>
      <c r="E193" s="355" t="s">
        <v>1482</v>
      </c>
    </row>
    <row r="194" spans="1:5" s="156" customFormat="1" ht="12.75" customHeight="1" x14ac:dyDescent="0.2">
      <c r="A194" s="168" t="s">
        <v>1533</v>
      </c>
      <c r="B194" s="218">
        <v>6338</v>
      </c>
      <c r="C194" s="219">
        <v>2.2738524901877777E-2</v>
      </c>
      <c r="D194" s="220">
        <v>15989893.92</v>
      </c>
      <c r="E194" s="219">
        <v>5.9489835507225866E-4</v>
      </c>
    </row>
    <row r="195" spans="1:5" s="156" customFormat="1" ht="12.75" customHeight="1" x14ac:dyDescent="0.2">
      <c r="A195" s="168" t="s">
        <v>1534</v>
      </c>
      <c r="B195" s="218">
        <v>7302</v>
      </c>
      <c r="C195" s="219">
        <v>2.6197019380484621E-2</v>
      </c>
      <c r="D195" s="220">
        <v>55304265.460000001</v>
      </c>
      <c r="E195" s="219">
        <v>2.0575756609293085E-3</v>
      </c>
    </row>
    <row r="196" spans="1:5" s="156" customFormat="1" ht="12.75" customHeight="1" x14ac:dyDescent="0.2">
      <c r="A196" s="168" t="s">
        <v>1535</v>
      </c>
      <c r="B196" s="218">
        <v>26666</v>
      </c>
      <c r="C196" s="219">
        <v>9.5668271542043673E-2</v>
      </c>
      <c r="D196" s="220">
        <v>473769662.16000003</v>
      </c>
      <c r="E196" s="219">
        <v>1.7626432927712866E-2</v>
      </c>
    </row>
    <row r="197" spans="1:5" s="156" customFormat="1" ht="12.75" customHeight="1" x14ac:dyDescent="0.2">
      <c r="A197" s="168" t="s">
        <v>1536</v>
      </c>
      <c r="B197" s="218">
        <v>51302</v>
      </c>
      <c r="C197" s="219">
        <v>0.18405361383971816</v>
      </c>
      <c r="D197" s="220">
        <v>1934635689.6400001</v>
      </c>
      <c r="E197" s="219">
        <v>7.1977437448247986E-2</v>
      </c>
    </row>
    <row r="198" spans="1:5" s="156" customFormat="1" ht="12.75" customHeight="1" x14ac:dyDescent="0.2">
      <c r="A198" s="168" t="s">
        <v>1537</v>
      </c>
      <c r="B198" s="218">
        <v>48683</v>
      </c>
      <c r="C198" s="219">
        <v>0.17465755881951969</v>
      </c>
      <c r="D198" s="220">
        <v>3023478966.5799999</v>
      </c>
      <c r="E198" s="219">
        <v>0.11248746694712372</v>
      </c>
    </row>
    <row r="199" spans="1:5" s="156" customFormat="1" ht="12.75" customHeight="1" x14ac:dyDescent="0.2">
      <c r="A199" s="168" t="s">
        <v>1538</v>
      </c>
      <c r="B199" s="218">
        <v>39904</v>
      </c>
      <c r="C199" s="219">
        <v>0.14316158057502854</v>
      </c>
      <c r="D199" s="220">
        <v>3474049618.8899999</v>
      </c>
      <c r="E199" s="219">
        <v>0.12925078890811478</v>
      </c>
    </row>
    <row r="200" spans="1:5" s="156" customFormat="1" ht="12.75" customHeight="1" x14ac:dyDescent="0.2">
      <c r="A200" s="168" t="s">
        <v>1539</v>
      </c>
      <c r="B200" s="218">
        <v>49879</v>
      </c>
      <c r="C200" s="219">
        <v>0.17894838806891158</v>
      </c>
      <c r="D200" s="220">
        <v>6092017206.3100004</v>
      </c>
      <c r="E200" s="219">
        <v>0.22665134823519303</v>
      </c>
    </row>
    <row r="201" spans="1:5" s="156" customFormat="1" ht="12.75" customHeight="1" x14ac:dyDescent="0.2">
      <c r="A201" s="168" t="s">
        <v>1540</v>
      </c>
      <c r="B201" s="218">
        <v>22982</v>
      </c>
      <c r="C201" s="219">
        <v>8.2451369405956931E-2</v>
      </c>
      <c r="D201" s="220">
        <v>3948023774.54</v>
      </c>
      <c r="E201" s="219">
        <v>0.14688482994388843</v>
      </c>
    </row>
    <row r="202" spans="1:5" s="156" customFormat="1" ht="12.75" customHeight="1" x14ac:dyDescent="0.2">
      <c r="A202" s="168" t="s">
        <v>1541</v>
      </c>
      <c r="B202" s="218">
        <v>10931</v>
      </c>
      <c r="C202" s="219">
        <v>3.9216600773497312E-2</v>
      </c>
      <c r="D202" s="220">
        <v>2425830663.79</v>
      </c>
      <c r="E202" s="219">
        <v>9.0252172953284748E-2</v>
      </c>
    </row>
    <row r="203" spans="1:5" s="156" customFormat="1" ht="12.75" customHeight="1" x14ac:dyDescent="0.2">
      <c r="A203" s="168" t="s">
        <v>1542</v>
      </c>
      <c r="B203" s="218">
        <v>5638</v>
      </c>
      <c r="C203" s="219">
        <v>2.0227169990026335E-2</v>
      </c>
      <c r="D203" s="220">
        <v>1534921337.1500001</v>
      </c>
      <c r="E203" s="219">
        <v>5.7106206157735838E-2</v>
      </c>
    </row>
    <row r="204" spans="1:5" s="156" customFormat="1" ht="12.75" customHeight="1" x14ac:dyDescent="0.2">
      <c r="A204" s="168" t="s">
        <v>1543</v>
      </c>
      <c r="B204" s="218">
        <v>3207</v>
      </c>
      <c r="C204" s="219">
        <v>1.1505593146153681E-2</v>
      </c>
      <c r="D204" s="220">
        <v>1034846006.49</v>
      </c>
      <c r="E204" s="219">
        <v>3.8501080125614547E-2</v>
      </c>
    </row>
    <row r="205" spans="1:5" s="156" customFormat="1" ht="12.75" customHeight="1" x14ac:dyDescent="0.2">
      <c r="A205" s="168" t="s">
        <v>1544</v>
      </c>
      <c r="B205" s="218">
        <v>1927</v>
      </c>
      <c r="C205" s="219">
        <v>6.9134013073396143E-3</v>
      </c>
      <c r="D205" s="220">
        <v>717420507.21000004</v>
      </c>
      <c r="E205" s="219">
        <v>2.6691376551317016E-2</v>
      </c>
    </row>
    <row r="206" spans="1:5" s="156" customFormat="1" ht="12.75" customHeight="1" x14ac:dyDescent="0.2">
      <c r="A206" s="168" t="s">
        <v>1545</v>
      </c>
      <c r="B206" s="218">
        <v>1186</v>
      </c>
      <c r="C206" s="219">
        <v>4.2549527506511586E-3</v>
      </c>
      <c r="D206" s="220">
        <v>501047089.16000003</v>
      </c>
      <c r="E206" s="219">
        <v>1.8641279963852776E-2</v>
      </c>
    </row>
    <row r="207" spans="1:5" s="156" customFormat="1" ht="12.75" customHeight="1" x14ac:dyDescent="0.2">
      <c r="A207" s="168" t="s">
        <v>1546</v>
      </c>
      <c r="B207" s="218">
        <v>892</v>
      </c>
      <c r="C207" s="219">
        <v>3.2001836876735528E-3</v>
      </c>
      <c r="D207" s="220">
        <v>423029790.41000003</v>
      </c>
      <c r="E207" s="219">
        <v>1.5738673922451599E-2</v>
      </c>
    </row>
    <row r="208" spans="1:5" s="156" customFormat="1" ht="12.75" customHeight="1" x14ac:dyDescent="0.2">
      <c r="A208" s="168" t="s">
        <v>1547</v>
      </c>
      <c r="B208" s="218">
        <v>873</v>
      </c>
      <c r="C208" s="219">
        <v>3.1320183400661561E-3</v>
      </c>
      <c r="D208" s="220">
        <v>475797517.61000001</v>
      </c>
      <c r="E208" s="219">
        <v>1.7701878573416641E-2</v>
      </c>
    </row>
    <row r="209" spans="1:6" s="156" customFormat="1" ht="12.75" customHeight="1" x14ac:dyDescent="0.2">
      <c r="A209" s="168" t="s">
        <v>1548</v>
      </c>
      <c r="B209" s="218">
        <v>492</v>
      </c>
      <c r="C209" s="219">
        <v>1.7651237380441568E-3</v>
      </c>
      <c r="D209" s="220">
        <v>317331841.05000001</v>
      </c>
      <c r="E209" s="219">
        <v>1.1806219052933933E-2</v>
      </c>
    </row>
    <row r="210" spans="1:6" s="156" customFormat="1" ht="12.75" customHeight="1" x14ac:dyDescent="0.2">
      <c r="A210" s="168" t="s">
        <v>1549</v>
      </c>
      <c r="B210" s="218">
        <v>288</v>
      </c>
      <c r="C210" s="219">
        <v>1.0332431637331649E-3</v>
      </c>
      <c r="D210" s="220">
        <v>213669206.88999999</v>
      </c>
      <c r="E210" s="219">
        <v>7.9494873664837373E-3</v>
      </c>
    </row>
    <row r="211" spans="1:6" s="156" customFormat="1" ht="12.75" customHeight="1" x14ac:dyDescent="0.2">
      <c r="A211" s="168" t="s">
        <v>1550</v>
      </c>
      <c r="B211" s="218">
        <v>138</v>
      </c>
      <c r="C211" s="219">
        <v>4.9509568262214151E-4</v>
      </c>
      <c r="D211" s="220">
        <v>116402442.77</v>
      </c>
      <c r="E211" s="219">
        <v>4.3307117656141226E-3</v>
      </c>
    </row>
    <row r="212" spans="1:6" s="156" customFormat="1" ht="12.75" customHeight="1" x14ac:dyDescent="0.2">
      <c r="A212" s="168" t="s">
        <v>1551</v>
      </c>
      <c r="B212" s="218">
        <v>105</v>
      </c>
      <c r="C212" s="219">
        <v>3.767032367777164E-4</v>
      </c>
      <c r="D212" s="220">
        <v>98997557.609999999</v>
      </c>
      <c r="E212" s="219">
        <v>3.6831691612848527E-3</v>
      </c>
    </row>
    <row r="213" spans="1:6" s="156" customFormat="1" ht="12.75" customHeight="1" x14ac:dyDescent="0.2">
      <c r="A213" s="168" t="s">
        <v>1552</v>
      </c>
      <c r="B213" s="218">
        <v>1</v>
      </c>
      <c r="C213" s="219">
        <v>3.5876498740734895E-6</v>
      </c>
      <c r="D213" s="220">
        <v>1799935.91</v>
      </c>
      <c r="E213" s="219">
        <v>6.6965979727680962E-5</v>
      </c>
    </row>
    <row r="214" spans="1:6" s="156" customFormat="1" ht="12.75" customHeight="1" thickBot="1" x14ac:dyDescent="0.25">
      <c r="A214" s="249" t="s">
        <v>94</v>
      </c>
      <c r="B214" s="243">
        <v>278734</v>
      </c>
      <c r="C214" s="244">
        <v>1.0000000000000004</v>
      </c>
      <c r="D214" s="245">
        <v>26878362973.550003</v>
      </c>
      <c r="E214" s="244">
        <v>1</v>
      </c>
    </row>
    <row r="215" spans="1:6" s="156" customFormat="1" ht="12.75" customHeight="1" thickTop="1" x14ac:dyDescent="0.2"/>
    <row r="216" spans="1:6" s="156" customFormat="1" ht="12.75" customHeight="1" x14ac:dyDescent="0.2"/>
    <row r="217" spans="1:6" s="156" customFormat="1" ht="14.25" x14ac:dyDescent="0.2">
      <c r="A217" s="247" t="s">
        <v>1553</v>
      </c>
      <c r="B217" s="355" t="s">
        <v>1479</v>
      </c>
      <c r="C217" s="355" t="s">
        <v>1480</v>
      </c>
      <c r="D217" s="355" t="s">
        <v>1481</v>
      </c>
      <c r="E217" s="355" t="s">
        <v>1482</v>
      </c>
      <c r="F217" s="171"/>
    </row>
    <row r="218" spans="1:6" s="156" customFormat="1" ht="12.75" x14ac:dyDescent="0.2">
      <c r="A218" s="168" t="s">
        <v>1554</v>
      </c>
      <c r="B218" s="218">
        <v>12481</v>
      </c>
      <c r="C218" s="219">
        <v>4.4777458078311225E-2</v>
      </c>
      <c r="D218" s="220">
        <v>1129952966.02</v>
      </c>
      <c r="E218" s="219">
        <v>4.2039500959636003E-2</v>
      </c>
    </row>
    <row r="219" spans="1:6" s="156" customFormat="1" ht="12.75" x14ac:dyDescent="0.2">
      <c r="A219" s="168" t="s">
        <v>1555</v>
      </c>
      <c r="B219" s="218">
        <v>21714</v>
      </c>
      <c r="C219" s="219">
        <v>7.790222936563175E-2</v>
      </c>
      <c r="D219" s="220">
        <v>1704480380.29</v>
      </c>
      <c r="E219" s="219">
        <v>6.3414590463240481E-2</v>
      </c>
    </row>
    <row r="220" spans="1:6" s="156" customFormat="1" ht="12.75" x14ac:dyDescent="0.2">
      <c r="A220" s="168" t="s">
        <v>1556</v>
      </c>
      <c r="B220" s="218">
        <v>21937</v>
      </c>
      <c r="C220" s="219">
        <v>7.8702275287550139E-2</v>
      </c>
      <c r="D220" s="220">
        <v>3617921423.2399998</v>
      </c>
      <c r="E220" s="219">
        <v>0.13460348856811935</v>
      </c>
    </row>
    <row r="221" spans="1:6" s="156" customFormat="1" ht="12.75" x14ac:dyDescent="0.2">
      <c r="A221" s="168" t="s">
        <v>1557</v>
      </c>
      <c r="B221" s="218">
        <v>18681</v>
      </c>
      <c r="C221" s="219">
        <v>6.7020887297566861E-2</v>
      </c>
      <c r="D221" s="220">
        <v>1268700692.52</v>
      </c>
      <c r="E221" s="219">
        <v>4.720156111324493E-2</v>
      </c>
    </row>
    <row r="222" spans="1:6" s="156" customFormat="1" ht="12.75" x14ac:dyDescent="0.2">
      <c r="A222" s="168" t="s">
        <v>1558</v>
      </c>
      <c r="B222" s="218">
        <v>32007</v>
      </c>
      <c r="C222" s="219">
        <v>0.11482990951947017</v>
      </c>
      <c r="D222" s="220">
        <v>2416237252.5</v>
      </c>
      <c r="E222" s="219">
        <v>8.9895253474987655E-2</v>
      </c>
    </row>
    <row r="223" spans="1:6" s="156" customFormat="1" ht="12.75" x14ac:dyDescent="0.2">
      <c r="A223" s="168" t="s">
        <v>1559</v>
      </c>
      <c r="B223" s="218">
        <v>4978</v>
      </c>
      <c r="C223" s="219">
        <v>1.785932107313783E-2</v>
      </c>
      <c r="D223" s="220">
        <v>447657305.13999999</v>
      </c>
      <c r="E223" s="219">
        <v>1.6654931908633087E-2</v>
      </c>
    </row>
    <row r="224" spans="1:6" s="156" customFormat="1" ht="12.75" x14ac:dyDescent="0.2">
      <c r="A224" s="168" t="s">
        <v>1560</v>
      </c>
      <c r="B224" s="218">
        <v>49572</v>
      </c>
      <c r="C224" s="219">
        <v>0.17784697955757101</v>
      </c>
      <c r="D224" s="220">
        <v>6169724097.3500004</v>
      </c>
      <c r="E224" s="219">
        <v>0.22954240566739118</v>
      </c>
    </row>
    <row r="225" spans="1:6" s="156" customFormat="1" ht="12.75" x14ac:dyDescent="0.2">
      <c r="A225" s="168" t="s">
        <v>1561</v>
      </c>
      <c r="B225" s="218">
        <v>37269</v>
      </c>
      <c r="C225" s="219">
        <v>0.13370812315684488</v>
      </c>
      <c r="D225" s="220">
        <v>3784007723.77</v>
      </c>
      <c r="E225" s="219">
        <v>0.14078267071151995</v>
      </c>
    </row>
    <row r="226" spans="1:6" s="156" customFormat="1" ht="12.75" x14ac:dyDescent="0.2">
      <c r="A226" s="168" t="s">
        <v>1562</v>
      </c>
      <c r="B226" s="218">
        <v>19817</v>
      </c>
      <c r="C226" s="219">
        <v>7.1096457554514339E-2</v>
      </c>
      <c r="D226" s="220">
        <v>1501113569.8</v>
      </c>
      <c r="E226" s="219">
        <v>5.5848400115631677E-2</v>
      </c>
    </row>
    <row r="227" spans="1:6" s="156" customFormat="1" ht="12.75" x14ac:dyDescent="0.2">
      <c r="A227" s="168" t="s">
        <v>1563</v>
      </c>
      <c r="B227" s="218">
        <v>37395</v>
      </c>
      <c r="C227" s="219">
        <v>0.13416016704097813</v>
      </c>
      <c r="D227" s="220">
        <v>3157505604.79</v>
      </c>
      <c r="E227" s="219">
        <v>0.11747388067856604</v>
      </c>
    </row>
    <row r="228" spans="1:6" s="156" customFormat="1" ht="12.75" x14ac:dyDescent="0.2">
      <c r="A228" s="168" t="s">
        <v>1564</v>
      </c>
      <c r="B228" s="218">
        <v>22883</v>
      </c>
      <c r="C228" s="219">
        <v>8.2096192068423654E-2</v>
      </c>
      <c r="D228" s="220">
        <v>1681061958.1300001</v>
      </c>
      <c r="E228" s="219">
        <v>6.2543316339029681E-2</v>
      </c>
    </row>
    <row r="229" spans="1:6" s="156" customFormat="1" ht="12.75" x14ac:dyDescent="0.2">
      <c r="A229" s="168" t="s">
        <v>1565</v>
      </c>
      <c r="B229" s="218">
        <v>0</v>
      </c>
      <c r="C229" s="219">
        <v>0</v>
      </c>
      <c r="D229" s="220">
        <v>0</v>
      </c>
      <c r="E229" s="219">
        <v>0</v>
      </c>
    </row>
    <row r="230" spans="1:6" s="192" customFormat="1" ht="12.75" customHeight="1" thickBot="1" x14ac:dyDescent="0.25">
      <c r="A230" s="249" t="s">
        <v>94</v>
      </c>
      <c r="B230" s="243">
        <v>278734</v>
      </c>
      <c r="C230" s="244">
        <v>0.99999999999999989</v>
      </c>
      <c r="D230" s="245">
        <v>26878362973.549999</v>
      </c>
      <c r="E230" s="244">
        <v>1</v>
      </c>
    </row>
    <row r="231" spans="1:6" s="156" customFormat="1" ht="12.75" customHeight="1" thickTop="1" x14ac:dyDescent="0.2"/>
    <row r="232" spans="1:6" s="156" customFormat="1" ht="14.25" x14ac:dyDescent="0.2">
      <c r="A232" s="247" t="s">
        <v>1566</v>
      </c>
      <c r="B232" s="224" t="s">
        <v>1479</v>
      </c>
      <c r="C232" s="224" t="s">
        <v>1480</v>
      </c>
      <c r="D232" s="224" t="s">
        <v>1481</v>
      </c>
      <c r="E232" s="224" t="s">
        <v>1482</v>
      </c>
      <c r="F232" s="171" t="s">
        <v>1567</v>
      </c>
    </row>
    <row r="233" spans="1:6" s="156" customFormat="1" ht="12.75" x14ac:dyDescent="0.2">
      <c r="A233" s="165" t="s">
        <v>1568</v>
      </c>
      <c r="B233" s="218">
        <v>211755</v>
      </c>
      <c r="C233" s="219">
        <v>0.75970279908443172</v>
      </c>
      <c r="D233" s="220">
        <v>16879927075.209999</v>
      </c>
      <c r="E233" s="219">
        <v>0.62801172421925067</v>
      </c>
    </row>
    <row r="234" spans="1:6" s="156" customFormat="1" ht="12.75" x14ac:dyDescent="0.2">
      <c r="A234" s="165" t="s">
        <v>1569</v>
      </c>
      <c r="B234" s="218"/>
      <c r="C234" s="218"/>
      <c r="D234" s="220"/>
      <c r="E234" s="218"/>
    </row>
    <row r="235" spans="1:6" s="156" customFormat="1" ht="12.75" x14ac:dyDescent="0.2">
      <c r="A235" s="165" t="s">
        <v>1570</v>
      </c>
      <c r="B235" s="218">
        <v>66979</v>
      </c>
      <c r="C235" s="219">
        <v>0.24029720091556825</v>
      </c>
      <c r="D235" s="220">
        <v>9998435898.3400002</v>
      </c>
      <c r="E235" s="219">
        <v>0.37198827578074939</v>
      </c>
    </row>
    <row r="236" spans="1:6" s="156" customFormat="1" ht="12.75" x14ac:dyDescent="0.2">
      <c r="A236" s="165" t="s">
        <v>1571</v>
      </c>
      <c r="B236" s="218">
        <v>0</v>
      </c>
      <c r="C236" s="219">
        <v>0</v>
      </c>
      <c r="D236" s="220">
        <v>0</v>
      </c>
      <c r="E236" s="219">
        <v>0</v>
      </c>
    </row>
    <row r="237" spans="1:6" s="156" customFormat="1" ht="12.75" customHeight="1" thickBot="1" x14ac:dyDescent="0.25">
      <c r="A237" s="249" t="s">
        <v>94</v>
      </c>
      <c r="B237" s="250">
        <v>278734</v>
      </c>
      <c r="C237" s="251">
        <v>1</v>
      </c>
      <c r="D237" s="252">
        <v>26878362973.549999</v>
      </c>
      <c r="E237" s="251">
        <v>1</v>
      </c>
    </row>
    <row r="238" spans="1:6" s="156" customFormat="1" ht="12.75" customHeight="1" thickTop="1" x14ac:dyDescent="0.2"/>
    <row r="239" spans="1:6" s="156" customFormat="1" ht="12.75" x14ac:dyDescent="0.2">
      <c r="A239" s="247" t="s">
        <v>1572</v>
      </c>
      <c r="B239" s="224" t="s">
        <v>1479</v>
      </c>
      <c r="C239" s="224" t="s">
        <v>1480</v>
      </c>
      <c r="D239" s="224" t="s">
        <v>1481</v>
      </c>
      <c r="E239" s="224" t="s">
        <v>1482</v>
      </c>
    </row>
    <row r="240" spans="1:6" s="156" customFormat="1" ht="12.75" x14ac:dyDescent="0.2">
      <c r="A240" s="165" t="s">
        <v>1573</v>
      </c>
      <c r="B240" s="218">
        <v>8868</v>
      </c>
      <c r="C240" s="219">
        <v>3.1815279083283701E-2</v>
      </c>
      <c r="D240" s="220">
        <v>1090964170.7</v>
      </c>
      <c r="E240" s="219">
        <v>4.0588936602038501E-2</v>
      </c>
    </row>
    <row r="241" spans="1:5" s="156" customFormat="1" ht="12.75" x14ac:dyDescent="0.2">
      <c r="A241" s="165" t="s">
        <v>1574</v>
      </c>
      <c r="B241" s="218">
        <v>16994</v>
      </c>
      <c r="C241" s="219">
        <v>6.0968521960004879E-2</v>
      </c>
      <c r="D241" s="220">
        <v>1977166952.3499999</v>
      </c>
      <c r="E241" s="219">
        <v>7.3559798053760062E-2</v>
      </c>
    </row>
    <row r="242" spans="1:5" s="156" customFormat="1" ht="12.75" x14ac:dyDescent="0.2">
      <c r="A242" s="165" t="s">
        <v>1575</v>
      </c>
      <c r="B242" s="218">
        <v>15268</v>
      </c>
      <c r="C242" s="219">
        <v>5.4776238277354034E-2</v>
      </c>
      <c r="D242" s="220">
        <v>1722539551.22</v>
      </c>
      <c r="E242" s="219">
        <v>6.4086475538524701E-2</v>
      </c>
    </row>
    <row r="243" spans="1:5" s="156" customFormat="1" ht="12.75" x14ac:dyDescent="0.2">
      <c r="A243" s="165" t="s">
        <v>1576</v>
      </c>
      <c r="B243" s="218">
        <v>16887</v>
      </c>
      <c r="C243" s="219">
        <v>6.0584643423479016E-2</v>
      </c>
      <c r="D243" s="220">
        <v>1775883564.54</v>
      </c>
      <c r="E243" s="219">
        <v>6.6071120711018796E-2</v>
      </c>
    </row>
    <row r="244" spans="1:5" s="156" customFormat="1" ht="12.75" x14ac:dyDescent="0.2">
      <c r="A244" s="165" t="s">
        <v>1577</v>
      </c>
      <c r="B244" s="218">
        <v>21662</v>
      </c>
      <c r="C244" s="219">
        <v>7.7715671572179928E-2</v>
      </c>
      <c r="D244" s="220">
        <v>2120085875.8499999</v>
      </c>
      <c r="E244" s="219">
        <v>7.88770461183331E-2</v>
      </c>
    </row>
    <row r="245" spans="1:5" s="156" customFormat="1" ht="12.75" x14ac:dyDescent="0.2">
      <c r="A245" s="165" t="s">
        <v>1578</v>
      </c>
      <c r="B245" s="218">
        <v>14090</v>
      </c>
      <c r="C245" s="219">
        <v>5.0549986725695467E-2</v>
      </c>
      <c r="D245" s="220">
        <v>1208801526.27</v>
      </c>
      <c r="E245" s="219">
        <v>4.4973033791512407E-2</v>
      </c>
    </row>
    <row r="246" spans="1:5" s="156" customFormat="1" ht="12.75" x14ac:dyDescent="0.2">
      <c r="A246" s="165" t="s">
        <v>1579</v>
      </c>
      <c r="B246" s="218">
        <v>3904</v>
      </c>
      <c r="C246" s="219">
        <v>1.4006185108382902E-2</v>
      </c>
      <c r="D246" s="220">
        <v>338624758.41000003</v>
      </c>
      <c r="E246" s="219">
        <v>1.2598414521867574E-2</v>
      </c>
    </row>
    <row r="247" spans="1:5" s="156" customFormat="1" ht="12.75" x14ac:dyDescent="0.2">
      <c r="A247" s="165" t="s">
        <v>1580</v>
      </c>
      <c r="B247" s="218">
        <v>12586</v>
      </c>
      <c r="C247" s="219">
        <v>4.5154161315088939E-2</v>
      </c>
      <c r="D247" s="220">
        <v>1097614897.79</v>
      </c>
      <c r="E247" s="219">
        <v>4.0836374554139403E-2</v>
      </c>
    </row>
    <row r="248" spans="1:5" s="156" customFormat="1" ht="12.75" x14ac:dyDescent="0.2">
      <c r="A248" s="165" t="s">
        <v>1581</v>
      </c>
      <c r="B248" s="218">
        <v>15522</v>
      </c>
      <c r="C248" s="219">
        <v>5.5687501345368706E-2</v>
      </c>
      <c r="D248" s="220">
        <v>1393925013.52</v>
      </c>
      <c r="E248" s="219">
        <v>5.1860487742192853E-2</v>
      </c>
    </row>
    <row r="249" spans="1:5" s="156" customFormat="1" ht="12.75" x14ac:dyDescent="0.2">
      <c r="A249" s="165" t="s">
        <v>1582</v>
      </c>
      <c r="B249" s="218">
        <v>24601</v>
      </c>
      <c r="C249" s="219">
        <v>8.8259774552081907E-2</v>
      </c>
      <c r="D249" s="220">
        <v>2508445531.6700001</v>
      </c>
      <c r="E249" s="219">
        <v>9.3325829930136314E-2</v>
      </c>
    </row>
    <row r="250" spans="1:5" s="156" customFormat="1" ht="12.75" x14ac:dyDescent="0.2">
      <c r="A250" s="165" t="s">
        <v>1583</v>
      </c>
      <c r="B250" s="218">
        <v>67364</v>
      </c>
      <c r="C250" s="219">
        <v>0.24167844611708655</v>
      </c>
      <c r="D250" s="220">
        <v>6966808724.25</v>
      </c>
      <c r="E250" s="219">
        <v>0.25919765765146408</v>
      </c>
    </row>
    <row r="251" spans="1:5" s="156" customFormat="1" ht="12.75" x14ac:dyDescent="0.2">
      <c r="A251" s="165" t="s">
        <v>1584</v>
      </c>
      <c r="B251" s="218">
        <v>30029</v>
      </c>
      <c r="C251" s="219">
        <v>0.10773353806855282</v>
      </c>
      <c r="D251" s="220">
        <v>2564146917.73</v>
      </c>
      <c r="E251" s="219">
        <v>9.539818032271094E-2</v>
      </c>
    </row>
    <row r="252" spans="1:5" s="156" customFormat="1" ht="12.75" x14ac:dyDescent="0.2">
      <c r="A252" s="165" t="s">
        <v>1585</v>
      </c>
      <c r="B252" s="218">
        <v>30959</v>
      </c>
      <c r="C252" s="219">
        <v>0.11107005245144116</v>
      </c>
      <c r="D252" s="220">
        <v>2113355489.25</v>
      </c>
      <c r="E252" s="219">
        <v>7.8626644462301318E-2</v>
      </c>
    </row>
    <row r="253" spans="1:5" s="156" customFormat="1" ht="12.75" customHeight="1" thickBot="1" x14ac:dyDescent="0.25">
      <c r="A253" s="249" t="s">
        <v>94</v>
      </c>
      <c r="B253" s="250">
        <v>278734</v>
      </c>
      <c r="C253" s="251">
        <v>1</v>
      </c>
      <c r="D253" s="252">
        <v>26878362973.549999</v>
      </c>
      <c r="E253" s="251">
        <v>1</v>
      </c>
    </row>
    <row r="254" spans="1:5" s="156" customFormat="1" ht="12.75" customHeight="1" thickTop="1" x14ac:dyDescent="0.2"/>
    <row r="255" spans="1:5" s="156" customFormat="1" ht="12.75" x14ac:dyDescent="0.2">
      <c r="A255" s="247" t="s">
        <v>1586</v>
      </c>
      <c r="B255" s="355" t="s">
        <v>1479</v>
      </c>
      <c r="C255" s="355" t="s">
        <v>1480</v>
      </c>
      <c r="D255" s="355" t="s">
        <v>1481</v>
      </c>
      <c r="E255" s="355" t="s">
        <v>1482</v>
      </c>
    </row>
    <row r="256" spans="1:5" s="156" customFormat="1" ht="12.75" x14ac:dyDescent="0.2">
      <c r="A256" s="168" t="s">
        <v>1587</v>
      </c>
      <c r="B256" s="218">
        <v>86173</v>
      </c>
      <c r="C256" s="219">
        <v>0.30915855259853481</v>
      </c>
      <c r="D256" s="220">
        <v>9106441416.5900002</v>
      </c>
      <c r="E256" s="219">
        <v>0.33880193617264981</v>
      </c>
    </row>
    <row r="257" spans="1:6" s="156" customFormat="1" ht="12.75" x14ac:dyDescent="0.2">
      <c r="A257" s="168" t="s">
        <v>1588</v>
      </c>
      <c r="B257" s="218">
        <v>161384</v>
      </c>
      <c r="C257" s="219">
        <v>0.57898928727747601</v>
      </c>
      <c r="D257" s="220">
        <v>14503373863.120001</v>
      </c>
      <c r="E257" s="219">
        <v>0.53959290144984773</v>
      </c>
    </row>
    <row r="258" spans="1:6" s="156" customFormat="1" ht="12.75" x14ac:dyDescent="0.2">
      <c r="A258" s="168" t="s">
        <v>1589</v>
      </c>
      <c r="B258" s="218">
        <v>31177</v>
      </c>
      <c r="C258" s="219">
        <v>0.11185216012398919</v>
      </c>
      <c r="D258" s="220">
        <v>3268547693.8400002</v>
      </c>
      <c r="E258" s="219">
        <v>0.12160516237750256</v>
      </c>
    </row>
    <row r="259" spans="1:6" s="156" customFormat="1" ht="12.75" x14ac:dyDescent="0.2">
      <c r="A259" s="168" t="s">
        <v>1590</v>
      </c>
      <c r="B259" s="218">
        <v>0</v>
      </c>
      <c r="C259" s="219">
        <v>0</v>
      </c>
      <c r="D259" s="220">
        <v>0</v>
      </c>
      <c r="E259" s="219">
        <v>0</v>
      </c>
    </row>
    <row r="260" spans="1:6" s="156" customFormat="1" ht="12.75" customHeight="1" thickBot="1" x14ac:dyDescent="0.25">
      <c r="A260" s="249" t="s">
        <v>94</v>
      </c>
      <c r="B260" s="243">
        <v>278734</v>
      </c>
      <c r="C260" s="244">
        <v>1</v>
      </c>
      <c r="D260" s="245">
        <v>26878362973.549999</v>
      </c>
      <c r="E260" s="244">
        <v>1</v>
      </c>
    </row>
    <row r="261" spans="1:6" s="156" customFormat="1" ht="12.75" customHeight="1" thickTop="1" x14ac:dyDescent="0.2"/>
    <row r="262" spans="1:6" s="156" customFormat="1" ht="12.75" x14ac:dyDescent="0.2">
      <c r="A262" s="247" t="s">
        <v>1591</v>
      </c>
      <c r="B262" s="224" t="s">
        <v>1479</v>
      </c>
      <c r="C262" s="224" t="s">
        <v>1480</v>
      </c>
      <c r="D262" s="224" t="s">
        <v>1481</v>
      </c>
      <c r="E262" s="224" t="s">
        <v>1482</v>
      </c>
    </row>
    <row r="263" spans="1:6" s="156" customFormat="1" ht="12.75" x14ac:dyDescent="0.2">
      <c r="A263" s="165" t="s">
        <v>1592</v>
      </c>
      <c r="B263" s="218">
        <v>269312</v>
      </c>
      <c r="C263" s="219">
        <v>0.96619716288647961</v>
      </c>
      <c r="D263" s="220">
        <v>25907605601.799999</v>
      </c>
      <c r="E263" s="219">
        <v>0.96388331489141332</v>
      </c>
    </row>
    <row r="264" spans="1:6" s="156" customFormat="1" ht="12.75" x14ac:dyDescent="0.2">
      <c r="A264" s="165" t="s">
        <v>1593</v>
      </c>
      <c r="B264" s="218">
        <v>7</v>
      </c>
      <c r="C264" s="219">
        <v>2.5113549118514428E-5</v>
      </c>
      <c r="D264" s="220">
        <v>591858.55000000005</v>
      </c>
      <c r="E264" s="219">
        <v>2.2019888286441629E-5</v>
      </c>
    </row>
    <row r="265" spans="1:6" s="156" customFormat="1" ht="14.25" x14ac:dyDescent="0.2">
      <c r="A265" s="165" t="s">
        <v>1594</v>
      </c>
      <c r="B265" s="218">
        <v>9415</v>
      </c>
      <c r="C265" s="219">
        <v>3.3777723564401903E-2</v>
      </c>
      <c r="D265" s="220">
        <v>970165513.20000005</v>
      </c>
      <c r="E265" s="219">
        <v>3.6094665220300207E-2</v>
      </c>
      <c r="F265" s="171" t="s">
        <v>1595</v>
      </c>
    </row>
    <row r="266" spans="1:6" s="156" customFormat="1" ht="12.75" customHeight="1" thickBot="1" x14ac:dyDescent="0.25">
      <c r="A266" s="249" t="s">
        <v>94</v>
      </c>
      <c r="B266" s="250">
        <v>278734</v>
      </c>
      <c r="C266" s="251">
        <v>1</v>
      </c>
      <c r="D266" s="252">
        <v>26878362973.549999</v>
      </c>
      <c r="E266" s="251">
        <v>1</v>
      </c>
    </row>
    <row r="267" spans="1:6" s="156" customFormat="1" ht="12.75" customHeight="1" thickTop="1" x14ac:dyDescent="0.2"/>
    <row r="268" spans="1:6" s="156" customFormat="1" ht="14.25" x14ac:dyDescent="0.2">
      <c r="A268" s="247" t="s">
        <v>1596</v>
      </c>
      <c r="B268" s="224" t="s">
        <v>1479</v>
      </c>
      <c r="C268" s="224" t="s">
        <v>1480</v>
      </c>
      <c r="D268" s="224" t="s">
        <v>1481</v>
      </c>
      <c r="E268" s="224" t="s">
        <v>1482</v>
      </c>
      <c r="F268" s="171" t="s">
        <v>1597</v>
      </c>
    </row>
    <row r="269" spans="1:6" s="156" customFormat="1" ht="12.75" x14ac:dyDescent="0.2">
      <c r="A269" s="165" t="s">
        <v>1598</v>
      </c>
      <c r="B269" s="218"/>
      <c r="C269" s="218"/>
      <c r="D269" s="220"/>
      <c r="E269" s="218"/>
    </row>
    <row r="270" spans="1:6" s="156" customFormat="1" ht="12.75" x14ac:dyDescent="0.2">
      <c r="A270" s="165" t="s">
        <v>1599</v>
      </c>
      <c r="B270" s="218"/>
      <c r="C270" s="218"/>
      <c r="D270" s="220"/>
      <c r="E270" s="218"/>
    </row>
    <row r="271" spans="1:6" s="156" customFormat="1" ht="12.75" x14ac:dyDescent="0.2">
      <c r="A271" s="165" t="s">
        <v>1600</v>
      </c>
      <c r="B271" s="218"/>
      <c r="C271" s="218"/>
      <c r="D271" s="220"/>
      <c r="E271" s="218"/>
    </row>
    <row r="272" spans="1:6" s="156" customFormat="1" ht="12.75" customHeight="1" thickBot="1" x14ac:dyDescent="0.25">
      <c r="A272" s="249" t="s">
        <v>94</v>
      </c>
      <c r="B272" s="250">
        <v>0</v>
      </c>
      <c r="C272" s="251"/>
      <c r="D272" s="252">
        <v>0</v>
      </c>
      <c r="E272" s="251"/>
    </row>
    <row r="273" spans="1:6" s="156" customFormat="1" ht="12.75" customHeight="1" thickTop="1" x14ac:dyDescent="0.2"/>
    <row r="274" spans="1:6" s="156" customFormat="1" ht="12.75" x14ac:dyDescent="0.2">
      <c r="A274" s="247" t="s">
        <v>1601</v>
      </c>
      <c r="B274" s="355" t="s">
        <v>1479</v>
      </c>
      <c r="C274" s="355" t="s">
        <v>1480</v>
      </c>
      <c r="D274" s="355" t="s">
        <v>1481</v>
      </c>
      <c r="E274" s="355" t="s">
        <v>1482</v>
      </c>
    </row>
    <row r="275" spans="1:6" s="156" customFormat="1" ht="12.75" x14ac:dyDescent="0.2">
      <c r="A275" s="168" t="s">
        <v>1602</v>
      </c>
      <c r="B275" s="218">
        <v>17122</v>
      </c>
      <c r="C275" s="219">
        <v>6.1427741143886286E-2</v>
      </c>
      <c r="D275" s="220">
        <v>909974461.03000009</v>
      </c>
      <c r="E275" s="219">
        <v>3.3855278386018969E-2</v>
      </c>
    </row>
    <row r="276" spans="1:6" s="156" customFormat="1" ht="12.75" x14ac:dyDescent="0.2">
      <c r="A276" s="168" t="s">
        <v>1603</v>
      </c>
      <c r="B276" s="218">
        <v>26412</v>
      </c>
      <c r="C276" s="219">
        <v>9.4757008474029E-2</v>
      </c>
      <c r="D276" s="220">
        <v>1497306289.3699999</v>
      </c>
      <c r="E276" s="219">
        <v>5.5706751592105634E-2</v>
      </c>
    </row>
    <row r="277" spans="1:6" s="156" customFormat="1" ht="12.75" x14ac:dyDescent="0.2">
      <c r="A277" s="168" t="s">
        <v>1604</v>
      </c>
      <c r="B277" s="218">
        <v>72407</v>
      </c>
      <c r="C277" s="219">
        <v>0.25977096443203918</v>
      </c>
      <c r="D277" s="220">
        <v>5502045599.8400002</v>
      </c>
      <c r="E277" s="219">
        <v>0.20470166301624684</v>
      </c>
    </row>
    <row r="278" spans="1:6" s="156" customFormat="1" ht="12.75" x14ac:dyDescent="0.2">
      <c r="A278" s="168" t="s">
        <v>1605</v>
      </c>
      <c r="B278" s="218">
        <v>78783</v>
      </c>
      <c r="C278" s="219">
        <v>0.28264582002913174</v>
      </c>
      <c r="D278" s="220">
        <v>8322820157.6000004</v>
      </c>
      <c r="E278" s="219">
        <v>0.30964758403590936</v>
      </c>
    </row>
    <row r="279" spans="1:6" s="156" customFormat="1" ht="12.75" x14ac:dyDescent="0.2">
      <c r="A279" s="168" t="s">
        <v>1606</v>
      </c>
      <c r="B279" s="218">
        <v>41045</v>
      </c>
      <c r="C279" s="219">
        <v>0.14725508908134638</v>
      </c>
      <c r="D279" s="220">
        <v>4883346121.7200003</v>
      </c>
      <c r="E279" s="219">
        <v>0.18168316748030819</v>
      </c>
    </row>
    <row r="280" spans="1:6" s="156" customFormat="1" ht="12.75" x14ac:dyDescent="0.2">
      <c r="A280" s="168" t="s">
        <v>1607</v>
      </c>
      <c r="B280" s="218">
        <v>23435</v>
      </c>
      <c r="C280" s="219">
        <v>8.4076574798912229E-2</v>
      </c>
      <c r="D280" s="220">
        <v>3065181199.6700001</v>
      </c>
      <c r="E280" s="219">
        <v>0.11403898379846758</v>
      </c>
    </row>
    <row r="281" spans="1:6" s="156" customFormat="1" ht="12.75" x14ac:dyDescent="0.2">
      <c r="A281" s="168" t="s">
        <v>1608</v>
      </c>
      <c r="B281" s="218">
        <v>11974</v>
      </c>
      <c r="C281" s="219">
        <v>4.2958519592155964E-2</v>
      </c>
      <c r="D281" s="220">
        <v>1649831983.5799999</v>
      </c>
      <c r="E281" s="219">
        <v>6.1381416167477831E-2</v>
      </c>
    </row>
    <row r="282" spans="1:6" s="156" customFormat="1" ht="12.75" x14ac:dyDescent="0.2">
      <c r="A282" s="168" t="s">
        <v>1609</v>
      </c>
      <c r="B282" s="218">
        <v>7556</v>
      </c>
      <c r="C282" s="219">
        <v>2.7108282448499287E-2</v>
      </c>
      <c r="D282" s="220">
        <v>1047857160.74</v>
      </c>
      <c r="E282" s="219">
        <v>3.8985155523465362E-2</v>
      </c>
    </row>
    <row r="283" spans="1:6" s="156" customFormat="1" ht="12.75" customHeight="1" thickBot="1" x14ac:dyDescent="0.25">
      <c r="A283" s="249" t="s">
        <v>94</v>
      </c>
      <c r="B283" s="243">
        <v>278734</v>
      </c>
      <c r="C283" s="244">
        <v>1.0000000000000002</v>
      </c>
      <c r="D283" s="245">
        <v>26878362973.550007</v>
      </c>
      <c r="E283" s="244">
        <v>0.99999999999999978</v>
      </c>
    </row>
    <row r="284" spans="1:6" s="156" customFormat="1" ht="12.75" customHeight="1" thickTop="1" x14ac:dyDescent="0.2"/>
    <row r="285" spans="1:6" s="156" customFormat="1" ht="14.25" x14ac:dyDescent="0.2">
      <c r="A285" s="247" t="s">
        <v>1610</v>
      </c>
      <c r="B285" s="224" t="s">
        <v>1479</v>
      </c>
      <c r="C285" s="224" t="s">
        <v>1480</v>
      </c>
      <c r="D285" s="224" t="s">
        <v>1481</v>
      </c>
      <c r="E285" s="224" t="s">
        <v>1482</v>
      </c>
      <c r="F285" s="171" t="s">
        <v>1597</v>
      </c>
    </row>
    <row r="286" spans="1:6" s="156" customFormat="1" ht="12.75" x14ac:dyDescent="0.2">
      <c r="A286" s="165" t="s">
        <v>1611</v>
      </c>
      <c r="B286" s="218"/>
      <c r="C286" s="218"/>
      <c r="D286" s="220"/>
      <c r="E286" s="218"/>
    </row>
    <row r="287" spans="1:6" s="156" customFormat="1" ht="12.75" x14ac:dyDescent="0.2">
      <c r="A287" s="165" t="s">
        <v>1612</v>
      </c>
      <c r="B287" s="218"/>
      <c r="C287" s="218"/>
      <c r="D287" s="220"/>
      <c r="E287" s="218"/>
    </row>
    <row r="288" spans="1:6" s="156" customFormat="1" ht="12.75" x14ac:dyDescent="0.2">
      <c r="A288" s="165" t="s">
        <v>1613</v>
      </c>
      <c r="B288" s="218"/>
      <c r="C288" s="218"/>
      <c r="D288" s="220"/>
      <c r="E288" s="218"/>
    </row>
    <row r="289" spans="1:12" s="156" customFormat="1" ht="12.75" x14ac:dyDescent="0.2">
      <c r="A289" s="165" t="s">
        <v>1614</v>
      </c>
      <c r="B289" s="218"/>
      <c r="C289" s="218"/>
      <c r="D289" s="220"/>
      <c r="E289" s="218"/>
    </row>
    <row r="290" spans="1:12" s="156" customFormat="1" ht="12.75" x14ac:dyDescent="0.2">
      <c r="A290" s="165" t="s">
        <v>1615</v>
      </c>
      <c r="B290" s="218"/>
      <c r="C290" s="218"/>
      <c r="D290" s="220"/>
      <c r="E290" s="218"/>
    </row>
    <row r="291" spans="1:12" s="156" customFormat="1" ht="12.75" x14ac:dyDescent="0.2">
      <c r="A291" s="165" t="s">
        <v>92</v>
      </c>
      <c r="B291" s="218"/>
      <c r="C291" s="218"/>
      <c r="D291" s="220"/>
      <c r="E291" s="218"/>
    </row>
    <row r="292" spans="1:12" s="156" customFormat="1" ht="12.75" customHeight="1" thickBot="1" x14ac:dyDescent="0.25">
      <c r="A292" s="249" t="s">
        <v>94</v>
      </c>
      <c r="B292" s="250">
        <v>0</v>
      </c>
      <c r="C292" s="251"/>
      <c r="D292" s="252">
        <v>0</v>
      </c>
      <c r="E292" s="251"/>
    </row>
    <row r="293" spans="1:12" s="156" customFormat="1" ht="12.75" customHeight="1" thickTop="1" x14ac:dyDescent="0.2"/>
    <row r="294" spans="1:12" s="156" customFormat="1" ht="12.75" customHeight="1" x14ac:dyDescent="0.2">
      <c r="A294" s="155" t="s">
        <v>1616</v>
      </c>
      <c r="D294" s="253"/>
      <c r="E294" s="192"/>
    </row>
    <row r="295" spans="1:12" s="156" customFormat="1" ht="12.75" customHeight="1" x14ac:dyDescent="0.2">
      <c r="A295" s="247" t="s">
        <v>1617</v>
      </c>
      <c r="B295" s="254" t="s">
        <v>1618</v>
      </c>
      <c r="C295" s="254" t="s">
        <v>1619</v>
      </c>
      <c r="D295" s="254" t="s">
        <v>1620</v>
      </c>
      <c r="E295" s="254" t="s">
        <v>1621</v>
      </c>
      <c r="F295" s="254" t="s">
        <v>1622</v>
      </c>
      <c r="G295" s="254" t="s">
        <v>1623</v>
      </c>
      <c r="H295" s="254" t="s">
        <v>1624</v>
      </c>
      <c r="I295" s="254" t="s">
        <v>1625</v>
      </c>
      <c r="J295" s="254" t="s">
        <v>1626</v>
      </c>
      <c r="K295" s="254" t="s">
        <v>1627</v>
      </c>
      <c r="L295" s="254" t="s">
        <v>1628</v>
      </c>
    </row>
    <row r="296" spans="1:12" s="156" customFormat="1" ht="12.75" customHeight="1" x14ac:dyDescent="0.2">
      <c r="A296" s="168" t="s">
        <v>1629</v>
      </c>
      <c r="B296" s="255">
        <v>40354</v>
      </c>
      <c r="C296" s="255">
        <v>40423</v>
      </c>
      <c r="D296" s="255">
        <v>40450</v>
      </c>
      <c r="E296" s="255">
        <v>40463</v>
      </c>
      <c r="F296" s="255">
        <v>40554</v>
      </c>
      <c r="G296" s="255">
        <v>40556</v>
      </c>
      <c r="H296" s="255">
        <v>40569</v>
      </c>
      <c r="I296" s="255">
        <v>40582</v>
      </c>
      <c r="J296" s="255">
        <v>40612</v>
      </c>
      <c r="K296" s="255">
        <v>40708</v>
      </c>
      <c r="L296" s="255">
        <v>40786</v>
      </c>
    </row>
    <row r="297" spans="1:12" s="156" customFormat="1" ht="12.75" customHeight="1" x14ac:dyDescent="0.2">
      <c r="A297" s="168" t="s">
        <v>1630</v>
      </c>
      <c r="B297" s="193" t="s">
        <v>1631</v>
      </c>
      <c r="C297" s="193" t="s">
        <v>1631</v>
      </c>
      <c r="D297" s="193" t="s">
        <v>1631</v>
      </c>
      <c r="E297" s="193" t="s">
        <v>1631</v>
      </c>
      <c r="F297" s="193" t="s">
        <v>1631</v>
      </c>
      <c r="G297" s="193" t="s">
        <v>1631</v>
      </c>
      <c r="H297" s="193" t="s">
        <v>1631</v>
      </c>
      <c r="I297" s="193" t="s">
        <v>1631</v>
      </c>
      <c r="J297" s="193" t="s">
        <v>1631</v>
      </c>
      <c r="K297" s="193" t="s">
        <v>1631</v>
      </c>
      <c r="L297" s="193" t="s">
        <v>1631</v>
      </c>
    </row>
    <row r="298" spans="1:12" s="156" customFormat="1" ht="12.75" customHeight="1" x14ac:dyDescent="0.2">
      <c r="A298" s="168" t="s">
        <v>1632</v>
      </c>
      <c r="B298" s="193" t="s">
        <v>1631</v>
      </c>
      <c r="C298" s="193" t="s">
        <v>1631</v>
      </c>
      <c r="D298" s="193" t="s">
        <v>1631</v>
      </c>
      <c r="E298" s="193" t="s">
        <v>1631</v>
      </c>
      <c r="F298" s="193" t="s">
        <v>1631</v>
      </c>
      <c r="G298" s="193" t="s">
        <v>1631</v>
      </c>
      <c r="H298" s="193" t="s">
        <v>1631</v>
      </c>
      <c r="I298" s="193" t="s">
        <v>1631</v>
      </c>
      <c r="J298" s="193" t="s">
        <v>1631</v>
      </c>
      <c r="K298" s="193" t="s">
        <v>1631</v>
      </c>
      <c r="L298" s="193" t="s">
        <v>1631</v>
      </c>
    </row>
    <row r="299" spans="1:12" s="156" customFormat="1" ht="12.75" customHeight="1" x14ac:dyDescent="0.2">
      <c r="A299" s="168" t="s">
        <v>1633</v>
      </c>
      <c r="B299" s="193" t="s">
        <v>160</v>
      </c>
      <c r="C299" s="193" t="s">
        <v>160</v>
      </c>
      <c r="D299" s="193" t="s">
        <v>160</v>
      </c>
      <c r="E299" s="193" t="s">
        <v>160</v>
      </c>
      <c r="F299" s="193" t="s">
        <v>160</v>
      </c>
      <c r="G299" s="193" t="s">
        <v>160</v>
      </c>
      <c r="H299" s="193" t="s">
        <v>166</v>
      </c>
      <c r="I299" s="193" t="s">
        <v>1634</v>
      </c>
      <c r="J299" s="193" t="s">
        <v>166</v>
      </c>
      <c r="K299" s="193" t="s">
        <v>166</v>
      </c>
      <c r="L299" s="193" t="s">
        <v>160</v>
      </c>
    </row>
    <row r="300" spans="1:12" s="156" customFormat="1" ht="12.75" customHeight="1" x14ac:dyDescent="0.2">
      <c r="A300" s="168" t="s">
        <v>1635</v>
      </c>
      <c r="B300" s="256">
        <v>750000000</v>
      </c>
      <c r="C300" s="256">
        <v>50000000</v>
      </c>
      <c r="D300" s="256">
        <v>2000000000</v>
      </c>
      <c r="E300" s="256">
        <v>543000000</v>
      </c>
      <c r="F300" s="256">
        <v>45000000</v>
      </c>
      <c r="G300" s="256">
        <v>1000000000</v>
      </c>
      <c r="H300" s="256">
        <v>750000000</v>
      </c>
      <c r="I300" s="256">
        <v>1250000000</v>
      </c>
      <c r="J300" s="256">
        <v>500000000</v>
      </c>
      <c r="K300" s="256">
        <v>480000000</v>
      </c>
      <c r="L300" s="256">
        <v>110000000</v>
      </c>
    </row>
    <row r="301" spans="1:12" s="156" customFormat="1" ht="12.75" customHeight="1" x14ac:dyDescent="0.2">
      <c r="A301" s="168" t="s">
        <v>1636</v>
      </c>
      <c r="B301" s="256">
        <v>0</v>
      </c>
      <c r="C301" s="256">
        <v>50000000</v>
      </c>
      <c r="D301" s="256">
        <v>2000000000</v>
      </c>
      <c r="E301" s="256">
        <v>543000000</v>
      </c>
      <c r="F301" s="256">
        <v>45000000</v>
      </c>
      <c r="G301" s="256">
        <v>1000000000</v>
      </c>
      <c r="H301" s="256">
        <v>750000000</v>
      </c>
      <c r="I301" s="256">
        <v>1250000000</v>
      </c>
      <c r="J301" s="256">
        <v>500000000</v>
      </c>
      <c r="K301" s="256">
        <v>0</v>
      </c>
      <c r="L301" s="256">
        <v>110000000</v>
      </c>
    </row>
    <row r="302" spans="1:12" s="156" customFormat="1" ht="12.75" customHeight="1" x14ac:dyDescent="0.2">
      <c r="A302" s="168" t="s">
        <v>1637</v>
      </c>
      <c r="B302" s="257">
        <v>1.2019230769230769</v>
      </c>
      <c r="C302" s="257">
        <v>1.2218963831867058</v>
      </c>
      <c r="D302" s="257">
        <v>1.1682242990654206</v>
      </c>
      <c r="E302" s="257">
        <v>1.1597471623037321</v>
      </c>
      <c r="F302" s="257">
        <v>1.1785503830288744</v>
      </c>
      <c r="G302" s="257">
        <v>1.1798365926319205</v>
      </c>
      <c r="H302" s="257">
        <v>9.2760000000000424</v>
      </c>
      <c r="I302" s="257">
        <v>1</v>
      </c>
      <c r="J302" s="257">
        <v>9.0680000000000103</v>
      </c>
      <c r="K302" s="257">
        <v>8.7591000000000303</v>
      </c>
      <c r="L302" s="257">
        <v>1.1431184270690444</v>
      </c>
    </row>
    <row r="303" spans="1:12" s="156" customFormat="1" ht="12.75" customHeight="1" x14ac:dyDescent="0.2">
      <c r="A303" s="168" t="s">
        <v>1638</v>
      </c>
      <c r="B303" s="193" t="s">
        <v>1639</v>
      </c>
      <c r="C303" s="193" t="s">
        <v>1639</v>
      </c>
      <c r="D303" s="193" t="s">
        <v>1639</v>
      </c>
      <c r="E303" s="193" t="s">
        <v>1639</v>
      </c>
      <c r="F303" s="193" t="s">
        <v>1639</v>
      </c>
      <c r="G303" s="193" t="s">
        <v>1639</v>
      </c>
      <c r="H303" s="193" t="s">
        <v>1639</v>
      </c>
      <c r="I303" s="193" t="s">
        <v>1639</v>
      </c>
      <c r="J303" s="193" t="s">
        <v>1639</v>
      </c>
      <c r="K303" s="193" t="s">
        <v>1639</v>
      </c>
      <c r="L303" s="193" t="s">
        <v>1639</v>
      </c>
    </row>
    <row r="304" spans="1:12" s="156" customFormat="1" ht="12.75" customHeight="1" x14ac:dyDescent="0.2">
      <c r="A304" s="168" t="s">
        <v>1640</v>
      </c>
      <c r="B304" s="255">
        <v>43276</v>
      </c>
      <c r="C304" s="255">
        <v>45537</v>
      </c>
      <c r="D304" s="255">
        <v>44103</v>
      </c>
      <c r="E304" s="255">
        <v>44846</v>
      </c>
      <c r="F304" s="255">
        <v>47861</v>
      </c>
      <c r="G304" s="255">
        <v>44939</v>
      </c>
      <c r="H304" s="255">
        <v>44222</v>
      </c>
      <c r="I304" s="255">
        <v>47157</v>
      </c>
      <c r="J304" s="255">
        <v>44265</v>
      </c>
      <c r="K304" s="255">
        <v>43265</v>
      </c>
      <c r="L304" s="255">
        <v>46266</v>
      </c>
    </row>
    <row r="305" spans="1:13" s="156" customFormat="1" ht="12.75" customHeight="1" x14ac:dyDescent="0.2">
      <c r="A305" s="168" t="s">
        <v>1641</v>
      </c>
      <c r="B305" s="255">
        <v>43276</v>
      </c>
      <c r="C305" s="255">
        <v>45537</v>
      </c>
      <c r="D305" s="255">
        <v>44103</v>
      </c>
      <c r="E305" s="255">
        <v>44846</v>
      </c>
      <c r="F305" s="255">
        <v>47861</v>
      </c>
      <c r="G305" s="255">
        <v>44939</v>
      </c>
      <c r="H305" s="255">
        <v>44222</v>
      </c>
      <c r="I305" s="255">
        <v>47157</v>
      </c>
      <c r="J305" s="255">
        <v>44265</v>
      </c>
      <c r="K305" s="255">
        <v>43265</v>
      </c>
      <c r="L305" s="255">
        <v>46266</v>
      </c>
      <c r="M305" s="171" t="s">
        <v>1642</v>
      </c>
    </row>
    <row r="306" spans="1:13" s="156" customFormat="1" ht="12.75" customHeight="1" x14ac:dyDescent="0.2">
      <c r="A306" s="168" t="s">
        <v>1643</v>
      </c>
      <c r="B306" s="193" t="s">
        <v>1644</v>
      </c>
      <c r="C306" s="193" t="s">
        <v>1645</v>
      </c>
      <c r="D306" s="193" t="s">
        <v>1646</v>
      </c>
      <c r="E306" s="258" t="s">
        <v>1647</v>
      </c>
      <c r="F306" s="193" t="s">
        <v>1648</v>
      </c>
      <c r="G306" s="193" t="s">
        <v>1649</v>
      </c>
      <c r="H306" s="193" t="s">
        <v>1650</v>
      </c>
      <c r="I306" s="258" t="s">
        <v>1651</v>
      </c>
      <c r="J306" s="193" t="s">
        <v>1652</v>
      </c>
      <c r="K306" s="258" t="s">
        <v>1653</v>
      </c>
      <c r="L306" s="193" t="s">
        <v>1343</v>
      </c>
    </row>
    <row r="307" spans="1:13" s="156" customFormat="1" ht="12.75" customHeight="1" x14ac:dyDescent="0.2">
      <c r="A307" s="168" t="s">
        <v>1654</v>
      </c>
      <c r="B307" s="193" t="s">
        <v>1556</v>
      </c>
      <c r="C307" s="193" t="s">
        <v>1556</v>
      </c>
      <c r="D307" s="193" t="s">
        <v>1556</v>
      </c>
      <c r="E307" s="193" t="s">
        <v>1556</v>
      </c>
      <c r="F307" s="193" t="s">
        <v>1556</v>
      </c>
      <c r="G307" s="193" t="s">
        <v>1556</v>
      </c>
      <c r="H307" s="193" t="s">
        <v>1556</v>
      </c>
      <c r="I307" s="193" t="s">
        <v>1556</v>
      </c>
      <c r="J307" s="193" t="s">
        <v>1556</v>
      </c>
      <c r="K307" s="193" t="s">
        <v>1556</v>
      </c>
      <c r="L307" s="193" t="s">
        <v>1556</v>
      </c>
    </row>
    <row r="308" spans="1:13" s="156" customFormat="1" ht="12.75" customHeight="1" x14ac:dyDescent="0.2">
      <c r="A308" s="168" t="s">
        <v>1655</v>
      </c>
      <c r="B308" s="193" t="s">
        <v>1656</v>
      </c>
      <c r="C308" s="193" t="s">
        <v>1656</v>
      </c>
      <c r="D308" s="193" t="s">
        <v>1656</v>
      </c>
      <c r="E308" s="193" t="s">
        <v>1656</v>
      </c>
      <c r="F308" s="193" t="s">
        <v>1656</v>
      </c>
      <c r="G308" s="193" t="s">
        <v>1656</v>
      </c>
      <c r="H308" s="193" t="s">
        <v>1656</v>
      </c>
      <c r="I308" s="193" t="s">
        <v>1656</v>
      </c>
      <c r="J308" s="193" t="s">
        <v>1656</v>
      </c>
      <c r="K308" s="193" t="s">
        <v>1656</v>
      </c>
      <c r="L308" s="193" t="s">
        <v>1656</v>
      </c>
    </row>
    <row r="309" spans="1:13" s="156" customFormat="1" ht="12.75" customHeight="1" x14ac:dyDescent="0.2">
      <c r="A309" s="168" t="s">
        <v>1657</v>
      </c>
      <c r="B309" s="259" t="s">
        <v>1658</v>
      </c>
      <c r="C309" s="259" t="s">
        <v>1659</v>
      </c>
      <c r="D309" s="259" t="s">
        <v>1660</v>
      </c>
      <c r="E309" s="259" t="s">
        <v>1661</v>
      </c>
      <c r="F309" s="259" t="s">
        <v>1662</v>
      </c>
      <c r="G309" s="259" t="s">
        <v>1662</v>
      </c>
      <c r="H309" s="259" t="s">
        <v>1663</v>
      </c>
      <c r="I309" s="259" t="s">
        <v>1664</v>
      </c>
      <c r="J309" s="259" t="s">
        <v>1665</v>
      </c>
      <c r="K309" s="259" t="s">
        <v>1666</v>
      </c>
      <c r="L309" s="259" t="s">
        <v>1667</v>
      </c>
    </row>
    <row r="310" spans="1:13" s="156" customFormat="1" ht="12.75" customHeight="1" x14ac:dyDescent="0.2">
      <c r="A310" s="168" t="s">
        <v>1668</v>
      </c>
      <c r="B310" s="260">
        <v>0.04</v>
      </c>
      <c r="C310" s="261">
        <v>0.04</v>
      </c>
      <c r="D310" s="261">
        <v>0.04</v>
      </c>
      <c r="E310" s="261">
        <v>0.04</v>
      </c>
      <c r="F310" s="260">
        <v>4.9050000000000003E-2</v>
      </c>
      <c r="G310" s="261">
        <v>4.8750000000000002E-2</v>
      </c>
      <c r="H310" s="261">
        <v>5.8250000000000003E-2</v>
      </c>
      <c r="I310" s="261">
        <v>0.06</v>
      </c>
      <c r="J310" s="261">
        <v>5.9700000000000003E-2</v>
      </c>
      <c r="K310" s="261">
        <v>5.2925E-2</v>
      </c>
      <c r="L310" s="261">
        <v>4.3450000000000003E-2</v>
      </c>
    </row>
    <row r="311" spans="1:13" s="156" customFormat="1" ht="12.75" customHeight="1" x14ac:dyDescent="0.2">
      <c r="A311" s="168" t="s">
        <v>1669</v>
      </c>
      <c r="B311" s="260" t="s">
        <v>1670</v>
      </c>
      <c r="C311" s="262" t="s">
        <v>1671</v>
      </c>
      <c r="D311" s="262" t="s">
        <v>1670</v>
      </c>
      <c r="E311" s="262" t="s">
        <v>1672</v>
      </c>
      <c r="F311" s="260" t="s">
        <v>1670</v>
      </c>
      <c r="G311" s="262" t="s">
        <v>1673</v>
      </c>
      <c r="H311" s="262" t="s">
        <v>1674</v>
      </c>
      <c r="I311" s="263" t="s">
        <v>1675</v>
      </c>
      <c r="J311" s="262" t="s">
        <v>1676</v>
      </c>
      <c r="K311" s="262" t="s">
        <v>1677</v>
      </c>
      <c r="L311" s="262" t="s">
        <v>1678</v>
      </c>
    </row>
    <row r="312" spans="1:13" s="156" customFormat="1" ht="12.75" customHeight="1" x14ac:dyDescent="0.2">
      <c r="A312" s="168" t="s">
        <v>1679</v>
      </c>
      <c r="B312" s="193" t="s">
        <v>1324</v>
      </c>
      <c r="C312" s="193" t="s">
        <v>1324</v>
      </c>
      <c r="D312" s="193" t="s">
        <v>1324</v>
      </c>
      <c r="E312" s="193" t="s">
        <v>1324</v>
      </c>
      <c r="F312" s="193" t="s">
        <v>1324</v>
      </c>
      <c r="G312" s="193" t="s">
        <v>1324</v>
      </c>
      <c r="H312" s="193" t="s">
        <v>1324</v>
      </c>
      <c r="I312" s="193" t="s">
        <v>1324</v>
      </c>
      <c r="J312" s="193" t="s">
        <v>1324</v>
      </c>
      <c r="K312" s="193" t="s">
        <v>1324</v>
      </c>
      <c r="L312" s="193" t="s">
        <v>1324</v>
      </c>
    </row>
    <row r="313" spans="1:13" s="156" customFormat="1" ht="12.75" customHeight="1" x14ac:dyDescent="0.2">
      <c r="A313" s="168" t="s">
        <v>1680</v>
      </c>
      <c r="B313" s="193" t="s">
        <v>1634</v>
      </c>
      <c r="C313" s="193" t="s">
        <v>1634</v>
      </c>
      <c r="D313" s="193" t="s">
        <v>1634</v>
      </c>
      <c r="E313" s="193" t="s">
        <v>1634</v>
      </c>
      <c r="F313" s="193" t="s">
        <v>1634</v>
      </c>
      <c r="G313" s="193" t="s">
        <v>1634</v>
      </c>
      <c r="H313" s="193" t="s">
        <v>1634</v>
      </c>
      <c r="I313" s="193" t="s">
        <v>1634</v>
      </c>
      <c r="J313" s="193" t="s">
        <v>1634</v>
      </c>
      <c r="K313" s="193" t="s">
        <v>1634</v>
      </c>
      <c r="L313" s="193" t="s">
        <v>1634</v>
      </c>
    </row>
    <row r="314" spans="1:13" s="156" customFormat="1" ht="12.75" customHeight="1" x14ac:dyDescent="0.2">
      <c r="A314" s="168" t="s">
        <v>1681</v>
      </c>
      <c r="B314" s="256">
        <v>0</v>
      </c>
      <c r="C314" s="256">
        <v>40919553</v>
      </c>
      <c r="D314" s="256">
        <v>1712000000</v>
      </c>
      <c r="E314" s="256">
        <v>468205500</v>
      </c>
      <c r="F314" s="256">
        <v>38182500</v>
      </c>
      <c r="G314" s="256">
        <v>847575000</v>
      </c>
      <c r="H314" s="256">
        <v>80853816.299999997</v>
      </c>
      <c r="I314" s="256">
        <v>1250000000</v>
      </c>
      <c r="J314" s="256">
        <v>55139193.490000002</v>
      </c>
      <c r="K314" s="256">
        <v>0</v>
      </c>
      <c r="L314" s="256">
        <v>96228000</v>
      </c>
    </row>
    <row r="315" spans="1:13" s="156" customFormat="1" ht="12.75" customHeight="1" x14ac:dyDescent="0.2">
      <c r="A315" s="168" t="s">
        <v>1682</v>
      </c>
      <c r="B315" s="255">
        <v>43276</v>
      </c>
      <c r="C315" s="264">
        <v>45537</v>
      </c>
      <c r="D315" s="264">
        <v>44103</v>
      </c>
      <c r="E315" s="264">
        <v>44846</v>
      </c>
      <c r="F315" s="255">
        <v>47861</v>
      </c>
      <c r="G315" s="264">
        <v>44939</v>
      </c>
      <c r="H315" s="264">
        <v>44222</v>
      </c>
      <c r="I315" s="264">
        <v>47157</v>
      </c>
      <c r="J315" s="264">
        <v>44265</v>
      </c>
      <c r="K315" s="264">
        <v>43265</v>
      </c>
      <c r="L315" s="264">
        <v>46266</v>
      </c>
    </row>
    <row r="316" spans="1:13" s="156" customFormat="1" ht="12.75" customHeight="1" x14ac:dyDescent="0.2">
      <c r="A316" s="168" t="s">
        <v>1369</v>
      </c>
      <c r="B316" s="260">
        <v>0.04</v>
      </c>
      <c r="C316" s="261">
        <v>0.04</v>
      </c>
      <c r="D316" s="261">
        <v>0.04</v>
      </c>
      <c r="E316" s="261">
        <v>0.04</v>
      </c>
      <c r="F316" s="260">
        <v>4.9050000000000003E-2</v>
      </c>
      <c r="G316" s="261">
        <v>4.8750000000000002E-2</v>
      </c>
      <c r="H316" s="261">
        <v>5.8250000000000003E-2</v>
      </c>
      <c r="I316" s="261">
        <v>0.06</v>
      </c>
      <c r="J316" s="261">
        <v>5.9700000000000003E-2</v>
      </c>
      <c r="K316" s="261">
        <v>5.2925E-2</v>
      </c>
      <c r="L316" s="260">
        <v>4.3450000000000003E-2</v>
      </c>
    </row>
    <row r="317" spans="1:13" s="156" customFormat="1" ht="12.75" customHeight="1" x14ac:dyDescent="0.2">
      <c r="A317" s="168" t="s">
        <v>1370</v>
      </c>
      <c r="B317" s="265" t="s">
        <v>1683</v>
      </c>
      <c r="C317" s="265" t="s">
        <v>1684</v>
      </c>
      <c r="D317" s="265" t="s">
        <v>1685</v>
      </c>
      <c r="E317" s="265" t="s">
        <v>1686</v>
      </c>
      <c r="F317" s="265" t="s">
        <v>1687</v>
      </c>
      <c r="G317" s="265" t="s">
        <v>1688</v>
      </c>
      <c r="H317" s="265" t="s">
        <v>1689</v>
      </c>
      <c r="I317" s="265" t="s">
        <v>1690</v>
      </c>
      <c r="J317" s="265" t="s">
        <v>1691</v>
      </c>
      <c r="K317" s="265" t="s">
        <v>1692</v>
      </c>
      <c r="L317" s="265" t="s">
        <v>1693</v>
      </c>
    </row>
    <row r="318" spans="1:13" s="156" customFormat="1" ht="12.75" customHeight="1" x14ac:dyDescent="0.2">
      <c r="A318" s="168" t="s">
        <v>1694</v>
      </c>
      <c r="B318" s="266">
        <v>0</v>
      </c>
      <c r="C318" s="266">
        <v>0</v>
      </c>
      <c r="D318" s="266">
        <v>0</v>
      </c>
      <c r="E318" s="266">
        <v>0</v>
      </c>
      <c r="F318" s="266">
        <v>0</v>
      </c>
      <c r="G318" s="266">
        <v>0</v>
      </c>
      <c r="H318" s="266">
        <v>0</v>
      </c>
      <c r="I318" s="266">
        <v>0</v>
      </c>
      <c r="J318" s="266">
        <v>0</v>
      </c>
      <c r="K318" s="266">
        <v>0</v>
      </c>
      <c r="L318" s="266">
        <v>0</v>
      </c>
    </row>
    <row r="319" spans="1:13" s="156" customFormat="1" ht="12.75" customHeight="1" x14ac:dyDescent="0.2">
      <c r="A319" s="267"/>
      <c r="B319" s="268"/>
      <c r="C319" s="268"/>
      <c r="D319" s="268"/>
      <c r="E319" s="268"/>
      <c r="F319" s="268"/>
      <c r="G319" s="268"/>
      <c r="H319" s="268"/>
      <c r="I319" s="268"/>
      <c r="J319" s="268"/>
      <c r="K319" s="268"/>
      <c r="L319" s="268"/>
    </row>
    <row r="320" spans="1:13" s="156" customFormat="1" ht="12.75" customHeight="1" x14ac:dyDescent="0.2">
      <c r="A320" s="247" t="s">
        <v>1617</v>
      </c>
      <c r="B320" s="254" t="s">
        <v>1695</v>
      </c>
      <c r="C320" s="254" t="s">
        <v>1696</v>
      </c>
      <c r="D320" s="254" t="s">
        <v>1697</v>
      </c>
      <c r="E320" s="254" t="s">
        <v>1698</v>
      </c>
      <c r="F320" s="254" t="s">
        <v>1699</v>
      </c>
      <c r="G320" s="254" t="s">
        <v>1700</v>
      </c>
      <c r="H320" s="254" t="s">
        <v>1701</v>
      </c>
      <c r="I320" s="254" t="s">
        <v>1702</v>
      </c>
      <c r="J320" s="254" t="s">
        <v>1703</v>
      </c>
      <c r="K320" s="254" t="s">
        <v>1704</v>
      </c>
      <c r="L320" s="254" t="s">
        <v>1705</v>
      </c>
    </row>
    <row r="321" spans="1:13" s="156" customFormat="1" ht="12.75" customHeight="1" x14ac:dyDescent="0.2">
      <c r="A321" s="168" t="s">
        <v>1629</v>
      </c>
      <c r="B321" s="255">
        <v>40829</v>
      </c>
      <c r="C321" s="255">
        <v>40912</v>
      </c>
      <c r="D321" s="255">
        <v>40940</v>
      </c>
      <c r="E321" s="255">
        <v>40935</v>
      </c>
      <c r="F321" s="255">
        <v>40946</v>
      </c>
      <c r="G321" s="255">
        <v>40947</v>
      </c>
      <c r="H321" s="255">
        <v>40990</v>
      </c>
      <c r="I321" s="255">
        <v>40991</v>
      </c>
      <c r="J321" s="255">
        <v>40998</v>
      </c>
      <c r="K321" s="255">
        <v>41025</v>
      </c>
      <c r="L321" s="255">
        <v>41039</v>
      </c>
    </row>
    <row r="322" spans="1:13" s="156" customFormat="1" ht="12.75" customHeight="1" x14ac:dyDescent="0.2">
      <c r="A322" s="168" t="s">
        <v>1630</v>
      </c>
      <c r="B322" s="193" t="s">
        <v>1631</v>
      </c>
      <c r="C322" s="193" t="s">
        <v>1631</v>
      </c>
      <c r="D322" s="193" t="s">
        <v>1631</v>
      </c>
      <c r="E322" s="193" t="s">
        <v>1631</v>
      </c>
      <c r="F322" s="193" t="s">
        <v>1631</v>
      </c>
      <c r="G322" s="193" t="s">
        <v>1631</v>
      </c>
      <c r="H322" s="193" t="s">
        <v>1631</v>
      </c>
      <c r="I322" s="193" t="s">
        <v>1631</v>
      </c>
      <c r="J322" s="193" t="s">
        <v>1631</v>
      </c>
      <c r="K322" s="193" t="s">
        <v>1631</v>
      </c>
      <c r="L322" s="193" t="s">
        <v>1631</v>
      </c>
    </row>
    <row r="323" spans="1:13" s="156" customFormat="1" ht="12.75" customHeight="1" x14ac:dyDescent="0.2">
      <c r="A323" s="168" t="s">
        <v>1632</v>
      </c>
      <c r="B323" s="193" t="s">
        <v>1631</v>
      </c>
      <c r="C323" s="193" t="s">
        <v>1631</v>
      </c>
      <c r="D323" s="193" t="s">
        <v>1631</v>
      </c>
      <c r="E323" s="193" t="s">
        <v>1631</v>
      </c>
      <c r="F323" s="193" t="s">
        <v>1631</v>
      </c>
      <c r="G323" s="193" t="s">
        <v>1631</v>
      </c>
      <c r="H323" s="193" t="s">
        <v>1631</v>
      </c>
      <c r="I323" s="193" t="s">
        <v>1631</v>
      </c>
      <c r="J323" s="193" t="s">
        <v>1631</v>
      </c>
      <c r="K323" s="193" t="s">
        <v>1631</v>
      </c>
      <c r="L323" s="193" t="s">
        <v>1631</v>
      </c>
    </row>
    <row r="324" spans="1:13" s="156" customFormat="1" ht="12.75" customHeight="1" x14ac:dyDescent="0.2">
      <c r="A324" s="168" t="s">
        <v>1633</v>
      </c>
      <c r="B324" s="193" t="s">
        <v>160</v>
      </c>
      <c r="C324" s="193" t="s">
        <v>166</v>
      </c>
      <c r="D324" s="193" t="s">
        <v>160</v>
      </c>
      <c r="E324" s="193" t="s">
        <v>1634</v>
      </c>
      <c r="F324" s="193" t="s">
        <v>160</v>
      </c>
      <c r="G324" s="193" t="s">
        <v>166</v>
      </c>
      <c r="H324" s="193" t="s">
        <v>160</v>
      </c>
      <c r="I324" s="193" t="s">
        <v>166</v>
      </c>
      <c r="J324" s="193" t="s">
        <v>1634</v>
      </c>
      <c r="K324" s="193" t="s">
        <v>160</v>
      </c>
      <c r="L324" s="193" t="s">
        <v>160</v>
      </c>
    </row>
    <row r="325" spans="1:13" s="156" customFormat="1" ht="12.75" customHeight="1" x14ac:dyDescent="0.2">
      <c r="A325" s="168" t="s">
        <v>1635</v>
      </c>
      <c r="B325" s="256">
        <v>40000000</v>
      </c>
      <c r="C325" s="256">
        <v>500000000</v>
      </c>
      <c r="D325" s="256">
        <v>47000000</v>
      </c>
      <c r="E325" s="256">
        <v>1250000000</v>
      </c>
      <c r="F325" s="256">
        <v>50000000</v>
      </c>
      <c r="G325" s="256">
        <v>400000000</v>
      </c>
      <c r="H325" s="256">
        <v>106000000</v>
      </c>
      <c r="I325" s="256">
        <v>1000000000</v>
      </c>
      <c r="J325" s="256">
        <v>1250000000</v>
      </c>
      <c r="K325" s="256">
        <v>40000000</v>
      </c>
      <c r="L325" s="256">
        <v>56000000</v>
      </c>
    </row>
    <row r="326" spans="1:13" s="156" customFormat="1" ht="12.75" customHeight="1" x14ac:dyDescent="0.2">
      <c r="A326" s="168" t="s">
        <v>1636</v>
      </c>
      <c r="B326" s="256">
        <v>40000000</v>
      </c>
      <c r="C326" s="256">
        <v>500000000</v>
      </c>
      <c r="D326" s="256">
        <v>47000000</v>
      </c>
      <c r="E326" s="256">
        <v>1250000000</v>
      </c>
      <c r="F326" s="256">
        <v>50000000</v>
      </c>
      <c r="G326" s="256">
        <v>400000000</v>
      </c>
      <c r="H326" s="256">
        <v>106000000</v>
      </c>
      <c r="I326" s="256">
        <v>1000000000</v>
      </c>
      <c r="J326" s="256">
        <v>1240000000</v>
      </c>
      <c r="K326" s="256">
        <v>40000000</v>
      </c>
      <c r="L326" s="256">
        <v>56000000</v>
      </c>
    </row>
    <row r="327" spans="1:13" s="156" customFormat="1" ht="12.75" customHeight="1" x14ac:dyDescent="0.2">
      <c r="A327" s="168" t="s">
        <v>1637</v>
      </c>
      <c r="B327" s="257">
        <v>1.1469205184080744</v>
      </c>
      <c r="C327" s="257">
        <v>8.98</v>
      </c>
      <c r="D327" s="257">
        <v>1.1992564609941836</v>
      </c>
      <c r="E327" s="257">
        <v>1</v>
      </c>
      <c r="F327" s="257">
        <v>1.1999760004799904</v>
      </c>
      <c r="G327" s="257">
        <v>9.216589861751153</v>
      </c>
      <c r="H327" s="257">
        <v>1.2003360941063499</v>
      </c>
      <c r="I327" s="257">
        <v>9.0497737556561084</v>
      </c>
      <c r="J327" s="257">
        <v>1</v>
      </c>
      <c r="K327" s="257">
        <v>1.2221950623319482</v>
      </c>
      <c r="L327" s="257">
        <v>1.2318305001231831</v>
      </c>
    </row>
    <row r="328" spans="1:13" s="156" customFormat="1" ht="12.75" customHeight="1" x14ac:dyDescent="0.2">
      <c r="A328" s="168" t="s">
        <v>1638</v>
      </c>
      <c r="B328" s="193" t="s">
        <v>1639</v>
      </c>
      <c r="C328" s="193" t="s">
        <v>1639</v>
      </c>
      <c r="D328" s="193" t="s">
        <v>1639</v>
      </c>
      <c r="E328" s="193" t="s">
        <v>1639</v>
      </c>
      <c r="F328" s="193" t="s">
        <v>1639</v>
      </c>
      <c r="G328" s="193" t="s">
        <v>1639</v>
      </c>
      <c r="H328" s="193" t="s">
        <v>1639</v>
      </c>
      <c r="I328" s="193" t="s">
        <v>1639</v>
      </c>
      <c r="J328" s="193" t="s">
        <v>1639</v>
      </c>
      <c r="K328" s="193" t="s">
        <v>1639</v>
      </c>
      <c r="L328" s="193" t="s">
        <v>1639</v>
      </c>
    </row>
    <row r="329" spans="1:13" s="156" customFormat="1" ht="12.75" customHeight="1" x14ac:dyDescent="0.2">
      <c r="A329" s="168" t="s">
        <v>1640</v>
      </c>
      <c r="B329" s="255">
        <v>46673</v>
      </c>
      <c r="C329" s="255">
        <v>45295</v>
      </c>
      <c r="D329" s="255">
        <v>46419</v>
      </c>
      <c r="E329" s="255">
        <v>45723</v>
      </c>
      <c r="F329" s="255">
        <v>46545</v>
      </c>
      <c r="G329" s="255">
        <v>43504</v>
      </c>
      <c r="H329" s="255">
        <v>46468</v>
      </c>
      <c r="I329" s="255">
        <v>46469</v>
      </c>
      <c r="J329" s="255">
        <v>46476</v>
      </c>
      <c r="K329" s="255">
        <v>45773</v>
      </c>
      <c r="L329" s="255">
        <v>46517</v>
      </c>
    </row>
    <row r="330" spans="1:13" s="156" customFormat="1" ht="12.75" customHeight="1" x14ac:dyDescent="0.2">
      <c r="A330" s="168" t="s">
        <v>1641</v>
      </c>
      <c r="B330" s="255">
        <v>46673</v>
      </c>
      <c r="C330" s="255">
        <v>45295</v>
      </c>
      <c r="D330" s="255">
        <v>46419</v>
      </c>
      <c r="E330" s="255">
        <v>45723</v>
      </c>
      <c r="F330" s="255">
        <v>46545</v>
      </c>
      <c r="G330" s="255">
        <v>43504</v>
      </c>
      <c r="H330" s="255">
        <v>46468</v>
      </c>
      <c r="I330" s="255">
        <v>46469</v>
      </c>
      <c r="J330" s="255">
        <v>46476</v>
      </c>
      <c r="K330" s="255">
        <v>45773</v>
      </c>
      <c r="L330" s="255">
        <v>46517</v>
      </c>
      <c r="M330" s="171" t="s">
        <v>1642</v>
      </c>
    </row>
    <row r="331" spans="1:13" s="156" customFormat="1" ht="12.75" customHeight="1" x14ac:dyDescent="0.2">
      <c r="A331" s="168" t="s">
        <v>1643</v>
      </c>
      <c r="B331" s="193" t="s">
        <v>1343</v>
      </c>
      <c r="C331" s="193" t="s">
        <v>1706</v>
      </c>
      <c r="D331" s="193" t="s">
        <v>1343</v>
      </c>
      <c r="E331" s="193" t="s">
        <v>1707</v>
      </c>
      <c r="F331" s="193" t="s">
        <v>1343</v>
      </c>
      <c r="G331" s="193" t="s">
        <v>1708</v>
      </c>
      <c r="H331" s="193" t="s">
        <v>1343</v>
      </c>
      <c r="I331" s="193" t="s">
        <v>1709</v>
      </c>
      <c r="J331" s="193" t="s">
        <v>1710</v>
      </c>
      <c r="K331" s="193" t="s">
        <v>1343</v>
      </c>
      <c r="L331" s="193" t="s">
        <v>1343</v>
      </c>
    </row>
    <row r="332" spans="1:13" s="156" customFormat="1" ht="12.75" customHeight="1" x14ac:dyDescent="0.2">
      <c r="A332" s="168" t="s">
        <v>1654</v>
      </c>
      <c r="B332" s="193" t="s">
        <v>1556</v>
      </c>
      <c r="C332" s="193" t="s">
        <v>1556</v>
      </c>
      <c r="D332" s="193" t="s">
        <v>1556</v>
      </c>
      <c r="E332" s="193" t="s">
        <v>1556</v>
      </c>
      <c r="F332" s="193" t="s">
        <v>1556</v>
      </c>
      <c r="G332" s="193" t="s">
        <v>1556</v>
      </c>
      <c r="H332" s="193" t="s">
        <v>1556</v>
      </c>
      <c r="I332" s="193" t="s">
        <v>1556</v>
      </c>
      <c r="J332" s="193" t="s">
        <v>1556</v>
      </c>
      <c r="K332" s="193" t="s">
        <v>1556</v>
      </c>
      <c r="L332" s="193" t="s">
        <v>1556</v>
      </c>
    </row>
    <row r="333" spans="1:13" s="156" customFormat="1" ht="12.75" customHeight="1" x14ac:dyDescent="0.2">
      <c r="A333" s="168" t="s">
        <v>1655</v>
      </c>
      <c r="B333" s="193" t="s">
        <v>1656</v>
      </c>
      <c r="C333" s="193" t="s">
        <v>1656</v>
      </c>
      <c r="D333" s="193" t="s">
        <v>1656</v>
      </c>
      <c r="E333" s="193" t="s">
        <v>1656</v>
      </c>
      <c r="F333" s="193" t="s">
        <v>1656</v>
      </c>
      <c r="G333" s="193" t="s">
        <v>1656</v>
      </c>
      <c r="H333" s="193" t="s">
        <v>1656</v>
      </c>
      <c r="I333" s="193" t="s">
        <v>1656</v>
      </c>
      <c r="J333" s="193" t="s">
        <v>1656</v>
      </c>
      <c r="K333" s="193" t="s">
        <v>1656</v>
      </c>
      <c r="L333" s="193" t="s">
        <v>1656</v>
      </c>
    </row>
    <row r="334" spans="1:13" s="156" customFormat="1" ht="12.75" customHeight="1" x14ac:dyDescent="0.2">
      <c r="A334" s="168" t="s">
        <v>1657</v>
      </c>
      <c r="B334" s="259" t="s">
        <v>1711</v>
      </c>
      <c r="C334" s="259" t="s">
        <v>1712</v>
      </c>
      <c r="D334" s="259" t="s">
        <v>1713</v>
      </c>
      <c r="E334" s="259" t="s">
        <v>1714</v>
      </c>
      <c r="F334" s="259" t="s">
        <v>1715</v>
      </c>
      <c r="G334" s="259" t="s">
        <v>1664</v>
      </c>
      <c r="H334" s="259" t="s">
        <v>1716</v>
      </c>
      <c r="I334" s="259" t="s">
        <v>1717</v>
      </c>
      <c r="J334" s="259" t="s">
        <v>1718</v>
      </c>
      <c r="K334" s="259" t="s">
        <v>1719</v>
      </c>
      <c r="L334" s="259" t="s">
        <v>1720</v>
      </c>
    </row>
    <row r="335" spans="1:13" s="156" customFormat="1" ht="12.75" customHeight="1" x14ac:dyDescent="0.2">
      <c r="A335" s="165" t="s">
        <v>1668</v>
      </c>
      <c r="B335" s="261">
        <v>4.1950000000000001E-2</v>
      </c>
      <c r="C335" s="261">
        <v>5.3800000000000001E-2</v>
      </c>
      <c r="D335" s="261">
        <v>4.24E-2</v>
      </c>
      <c r="E335" s="261">
        <v>5.1249999999999997E-2</v>
      </c>
      <c r="F335" s="261">
        <v>4.3999999999999997E-2</v>
      </c>
      <c r="G335" s="261">
        <v>4.82E-2</v>
      </c>
      <c r="H335" s="261">
        <v>4.0149999999999998E-2</v>
      </c>
      <c r="I335" s="261">
        <v>5.2249999999999998E-2</v>
      </c>
      <c r="J335" s="261">
        <v>4.8750000000000002E-2</v>
      </c>
      <c r="K335" s="261">
        <v>3.5209999999999998E-2</v>
      </c>
      <c r="L335" s="261">
        <v>3.5299999999999998E-2</v>
      </c>
    </row>
    <row r="336" spans="1:13" s="156" customFormat="1" ht="12.75" customHeight="1" x14ac:dyDescent="0.2">
      <c r="A336" s="168" t="s">
        <v>1669</v>
      </c>
      <c r="B336" s="262" t="s">
        <v>1671</v>
      </c>
      <c r="C336" s="262" t="s">
        <v>1721</v>
      </c>
      <c r="D336" s="262" t="s">
        <v>1722</v>
      </c>
      <c r="E336" s="263" t="s">
        <v>1723</v>
      </c>
      <c r="F336" s="262" t="s">
        <v>1724</v>
      </c>
      <c r="G336" s="262" t="s">
        <v>1725</v>
      </c>
      <c r="H336" s="262" t="s">
        <v>1670</v>
      </c>
      <c r="I336" s="262" t="s">
        <v>1726</v>
      </c>
      <c r="J336" s="269" t="s">
        <v>1727</v>
      </c>
      <c r="K336" s="262" t="s">
        <v>1678</v>
      </c>
      <c r="L336" s="262" t="s">
        <v>1678</v>
      </c>
    </row>
    <row r="337" spans="1:12" s="156" customFormat="1" ht="12.75" customHeight="1" x14ac:dyDescent="0.2">
      <c r="A337" s="168" t="s">
        <v>1679</v>
      </c>
      <c r="B337" s="193" t="s">
        <v>1324</v>
      </c>
      <c r="C337" s="193" t="s">
        <v>1324</v>
      </c>
      <c r="D337" s="193" t="s">
        <v>1324</v>
      </c>
      <c r="E337" s="193" t="s">
        <v>1324</v>
      </c>
      <c r="F337" s="193" t="s">
        <v>1324</v>
      </c>
      <c r="G337" s="193" t="s">
        <v>1324</v>
      </c>
      <c r="H337" s="193" t="s">
        <v>1324</v>
      </c>
      <c r="I337" s="193" t="s">
        <v>1324</v>
      </c>
      <c r="J337" s="193" t="s">
        <v>1324</v>
      </c>
      <c r="K337" s="193" t="s">
        <v>1324</v>
      </c>
      <c r="L337" s="193" t="s">
        <v>1324</v>
      </c>
    </row>
    <row r="338" spans="1:12" s="156" customFormat="1" ht="12.75" customHeight="1" x14ac:dyDescent="0.2">
      <c r="A338" s="168" t="s">
        <v>1680</v>
      </c>
      <c r="B338" s="193" t="s">
        <v>1634</v>
      </c>
      <c r="C338" s="193" t="s">
        <v>1634</v>
      </c>
      <c r="D338" s="193" t="s">
        <v>1634</v>
      </c>
      <c r="E338" s="193" t="s">
        <v>1634</v>
      </c>
      <c r="F338" s="193" t="s">
        <v>1634</v>
      </c>
      <c r="G338" s="193" t="s">
        <v>1634</v>
      </c>
      <c r="H338" s="193" t="s">
        <v>1634</v>
      </c>
      <c r="I338" s="193" t="s">
        <v>1634</v>
      </c>
      <c r="J338" s="193" t="s">
        <v>1634</v>
      </c>
      <c r="K338" s="193" t="s">
        <v>1634</v>
      </c>
      <c r="L338" s="193" t="s">
        <v>1634</v>
      </c>
    </row>
    <row r="339" spans="1:12" s="156" customFormat="1" ht="12.75" customHeight="1" x14ac:dyDescent="0.2">
      <c r="A339" s="168" t="s">
        <v>1681</v>
      </c>
      <c r="B339" s="256">
        <v>34876000</v>
      </c>
      <c r="C339" s="256">
        <v>55679287.310000002</v>
      </c>
      <c r="D339" s="256">
        <v>39190950</v>
      </c>
      <c r="E339" s="256">
        <v>1250000000</v>
      </c>
      <c r="F339" s="256">
        <v>41675000</v>
      </c>
      <c r="G339" s="256">
        <v>43399139</v>
      </c>
      <c r="H339" s="256">
        <v>88308600</v>
      </c>
      <c r="I339" s="256">
        <v>110518171.94</v>
      </c>
      <c r="J339" s="256">
        <v>1240000000</v>
      </c>
      <c r="K339" s="256">
        <v>32728000</v>
      </c>
      <c r="L339" s="256">
        <v>45458000</v>
      </c>
    </row>
    <row r="340" spans="1:12" s="156" customFormat="1" ht="12.75" customHeight="1" x14ac:dyDescent="0.2">
      <c r="A340" s="168" t="s">
        <v>1682</v>
      </c>
      <c r="B340" s="264">
        <v>46673</v>
      </c>
      <c r="C340" s="264">
        <v>45295</v>
      </c>
      <c r="D340" s="264">
        <v>46419</v>
      </c>
      <c r="E340" s="264">
        <v>45723</v>
      </c>
      <c r="F340" s="264">
        <v>46545</v>
      </c>
      <c r="G340" s="264">
        <v>43504</v>
      </c>
      <c r="H340" s="264">
        <v>46468</v>
      </c>
      <c r="I340" s="264">
        <v>46469</v>
      </c>
      <c r="J340" s="264">
        <v>46476</v>
      </c>
      <c r="K340" s="264">
        <v>45773</v>
      </c>
      <c r="L340" s="264">
        <v>46517</v>
      </c>
    </row>
    <row r="341" spans="1:12" s="156" customFormat="1" ht="12.75" customHeight="1" x14ac:dyDescent="0.2">
      <c r="A341" s="168" t="s">
        <v>1369</v>
      </c>
      <c r="B341" s="260">
        <v>4.1950000000000001E-2</v>
      </c>
      <c r="C341" s="260">
        <v>5.3800000000000001E-2</v>
      </c>
      <c r="D341" s="260">
        <v>4.24E-2</v>
      </c>
      <c r="E341" s="260">
        <v>5.1249999999999997E-2</v>
      </c>
      <c r="F341" s="260">
        <v>4.3999999999999997E-2</v>
      </c>
      <c r="G341" s="260">
        <v>4.82E-2</v>
      </c>
      <c r="H341" s="260">
        <v>4.0149999999999998E-2</v>
      </c>
      <c r="I341" s="260">
        <v>5.2249999999999998E-2</v>
      </c>
      <c r="J341" s="260">
        <v>4.8750000000000002E-2</v>
      </c>
      <c r="K341" s="260">
        <v>3.5209999999999998E-2</v>
      </c>
      <c r="L341" s="260">
        <v>3.5299999999999998E-2</v>
      </c>
    </row>
    <row r="342" spans="1:12" s="156" customFormat="1" ht="12.75" customHeight="1" x14ac:dyDescent="0.2">
      <c r="A342" s="168" t="s">
        <v>1370</v>
      </c>
      <c r="B342" s="265" t="s">
        <v>1728</v>
      </c>
      <c r="C342" s="265" t="s">
        <v>1729</v>
      </c>
      <c r="D342" s="265" t="s">
        <v>1730</v>
      </c>
      <c r="E342" s="265" t="s">
        <v>1731</v>
      </c>
      <c r="F342" s="265" t="s">
        <v>1732</v>
      </c>
      <c r="G342" s="265" t="s">
        <v>1733</v>
      </c>
      <c r="H342" s="265" t="s">
        <v>1734</v>
      </c>
      <c r="I342" s="265" t="s">
        <v>1735</v>
      </c>
      <c r="J342" s="265" t="s">
        <v>1736</v>
      </c>
      <c r="K342" s="265" t="s">
        <v>1737</v>
      </c>
      <c r="L342" s="265" t="s">
        <v>1738</v>
      </c>
    </row>
    <row r="343" spans="1:12" s="156" customFormat="1" ht="12.75" customHeight="1" x14ac:dyDescent="0.2">
      <c r="A343" s="168" t="s">
        <v>1694</v>
      </c>
      <c r="B343" s="266">
        <v>0</v>
      </c>
      <c r="C343" s="266">
        <v>0</v>
      </c>
      <c r="D343" s="266">
        <v>0</v>
      </c>
      <c r="E343" s="266">
        <v>0</v>
      </c>
      <c r="F343" s="266">
        <v>0</v>
      </c>
      <c r="G343" s="266">
        <v>0</v>
      </c>
      <c r="H343" s="266">
        <v>0</v>
      </c>
      <c r="I343" s="266">
        <v>0</v>
      </c>
      <c r="J343" s="266">
        <v>0</v>
      </c>
      <c r="K343" s="266">
        <v>0</v>
      </c>
      <c r="L343" s="266">
        <v>0</v>
      </c>
    </row>
    <row r="344" spans="1:12" s="156" customFormat="1" ht="12.75" customHeight="1" x14ac:dyDescent="0.2">
      <c r="A344" s="267"/>
      <c r="B344" s="268"/>
      <c r="C344" s="268"/>
      <c r="D344" s="268"/>
      <c r="E344" s="268"/>
      <c r="F344" s="268"/>
      <c r="G344" s="268"/>
      <c r="H344" s="268"/>
      <c r="I344" s="268"/>
      <c r="J344" s="268"/>
      <c r="K344" s="268"/>
      <c r="L344" s="268"/>
    </row>
    <row r="345" spans="1:12" s="156" customFormat="1" ht="12.75" customHeight="1" x14ac:dyDescent="0.2">
      <c r="A345" s="247" t="s">
        <v>1617</v>
      </c>
      <c r="B345" s="254" t="s">
        <v>1739</v>
      </c>
      <c r="C345" s="254" t="s">
        <v>1740</v>
      </c>
      <c r="D345" s="254" t="s">
        <v>1741</v>
      </c>
      <c r="E345" s="254" t="s">
        <v>1742</v>
      </c>
      <c r="F345" s="254" t="s">
        <v>1743</v>
      </c>
      <c r="G345" s="254" t="s">
        <v>1744</v>
      </c>
      <c r="H345" s="254" t="s">
        <v>1745</v>
      </c>
      <c r="I345" s="254" t="s">
        <v>1746</v>
      </c>
      <c r="J345" s="254" t="s">
        <v>1747</v>
      </c>
      <c r="K345" s="254" t="s">
        <v>1748</v>
      </c>
      <c r="L345" s="254" t="s">
        <v>1749</v>
      </c>
    </row>
    <row r="346" spans="1:12" s="156" customFormat="1" ht="12.75" customHeight="1" x14ac:dyDescent="0.2">
      <c r="A346" s="168" t="s">
        <v>1629</v>
      </c>
      <c r="B346" s="255">
        <v>41071</v>
      </c>
      <c r="C346" s="255">
        <v>41745</v>
      </c>
      <c r="D346" s="255">
        <v>41838</v>
      </c>
      <c r="E346" s="255">
        <v>41873</v>
      </c>
      <c r="F346" s="255">
        <v>41873</v>
      </c>
      <c r="G346" s="255">
        <v>42096</v>
      </c>
      <c r="H346" s="255">
        <v>42207</v>
      </c>
      <c r="I346" s="255">
        <v>42208</v>
      </c>
      <c r="J346" s="255">
        <v>42261</v>
      </c>
      <c r="K346" s="255">
        <v>42383</v>
      </c>
      <c r="L346" s="255">
        <v>42387</v>
      </c>
    </row>
    <row r="347" spans="1:12" s="156" customFormat="1" ht="12.75" customHeight="1" x14ac:dyDescent="0.2">
      <c r="A347" s="168" t="s">
        <v>1630</v>
      </c>
      <c r="B347" s="193" t="s">
        <v>1631</v>
      </c>
      <c r="C347" s="193" t="s">
        <v>1631</v>
      </c>
      <c r="D347" s="193" t="s">
        <v>1631</v>
      </c>
      <c r="E347" s="193" t="s">
        <v>1631</v>
      </c>
      <c r="F347" s="193" t="s">
        <v>1631</v>
      </c>
      <c r="G347" s="193" t="s">
        <v>1631</v>
      </c>
      <c r="H347" s="193" t="s">
        <v>1631</v>
      </c>
      <c r="I347" s="193" t="s">
        <v>1631</v>
      </c>
      <c r="J347" s="193" t="s">
        <v>1631</v>
      </c>
      <c r="K347" s="193" t="s">
        <v>1631</v>
      </c>
      <c r="L347" s="193" t="s">
        <v>1631</v>
      </c>
    </row>
    <row r="348" spans="1:12" s="156" customFormat="1" ht="12.75" customHeight="1" x14ac:dyDescent="0.2">
      <c r="A348" s="168" t="s">
        <v>1632</v>
      </c>
      <c r="B348" s="193" t="s">
        <v>1631</v>
      </c>
      <c r="C348" s="193" t="s">
        <v>1631</v>
      </c>
      <c r="D348" s="193" t="s">
        <v>1631</v>
      </c>
      <c r="E348" s="193" t="s">
        <v>1631</v>
      </c>
      <c r="F348" s="193" t="s">
        <v>1631</v>
      </c>
      <c r="G348" s="193" t="s">
        <v>1631</v>
      </c>
      <c r="H348" s="193" t="s">
        <v>1631</v>
      </c>
      <c r="I348" s="193" t="s">
        <v>1631</v>
      </c>
      <c r="J348" s="193" t="s">
        <v>1631</v>
      </c>
      <c r="K348" s="193" t="s">
        <v>1631</v>
      </c>
      <c r="L348" s="193" t="s">
        <v>1631</v>
      </c>
    </row>
    <row r="349" spans="1:12" s="156" customFormat="1" ht="12.75" customHeight="1" x14ac:dyDescent="0.2">
      <c r="A349" s="168" t="s">
        <v>1633</v>
      </c>
      <c r="B349" s="193" t="s">
        <v>160</v>
      </c>
      <c r="C349" s="193" t="s">
        <v>160</v>
      </c>
      <c r="D349" s="193" t="s">
        <v>1634</v>
      </c>
      <c r="E349" s="193" t="s">
        <v>1634</v>
      </c>
      <c r="F349" s="193" t="s">
        <v>1634</v>
      </c>
      <c r="G349" s="193" t="s">
        <v>1634</v>
      </c>
      <c r="H349" s="193" t="s">
        <v>160</v>
      </c>
      <c r="I349" s="193" t="s">
        <v>1634</v>
      </c>
      <c r="J349" s="193" t="s">
        <v>160</v>
      </c>
      <c r="K349" s="193" t="s">
        <v>1634</v>
      </c>
      <c r="L349" s="193" t="s">
        <v>160</v>
      </c>
    </row>
    <row r="350" spans="1:12" s="156" customFormat="1" ht="12.75" customHeight="1" x14ac:dyDescent="0.2">
      <c r="A350" s="168" t="s">
        <v>1635</v>
      </c>
      <c r="B350" s="256">
        <v>122000000</v>
      </c>
      <c r="C350" s="256">
        <v>1000000000</v>
      </c>
      <c r="D350" s="256">
        <v>705000000</v>
      </c>
      <c r="E350" s="256">
        <v>125000000</v>
      </c>
      <c r="F350" s="256">
        <v>125000000</v>
      </c>
      <c r="G350" s="256">
        <v>500000000</v>
      </c>
      <c r="H350" s="256">
        <v>1500000000</v>
      </c>
      <c r="I350" s="256">
        <v>100000000</v>
      </c>
      <c r="J350" s="256">
        <v>1250000000</v>
      </c>
      <c r="K350" s="256">
        <v>750000000</v>
      </c>
      <c r="L350" s="256">
        <v>1500000000</v>
      </c>
    </row>
    <row r="351" spans="1:12" s="156" customFormat="1" ht="12.75" customHeight="1" x14ac:dyDescent="0.2">
      <c r="A351" s="168" t="s">
        <v>1636</v>
      </c>
      <c r="B351" s="256">
        <v>122000000</v>
      </c>
      <c r="C351" s="256">
        <v>1000000000</v>
      </c>
      <c r="D351" s="256">
        <v>705000000</v>
      </c>
      <c r="E351" s="256">
        <v>125000000</v>
      </c>
      <c r="F351" s="256">
        <v>125000000</v>
      </c>
      <c r="G351" s="256">
        <v>500000000</v>
      </c>
      <c r="H351" s="256">
        <v>1500000000</v>
      </c>
      <c r="I351" s="256">
        <v>100000000</v>
      </c>
      <c r="J351" s="256">
        <v>1250000000</v>
      </c>
      <c r="K351" s="256">
        <v>750000000</v>
      </c>
      <c r="L351" s="256">
        <v>1500000000</v>
      </c>
    </row>
    <row r="352" spans="1:12" s="156" customFormat="1" ht="12.75" customHeight="1" x14ac:dyDescent="0.2">
      <c r="A352" s="168" t="s">
        <v>1637</v>
      </c>
      <c r="B352" s="257">
        <v>1.2382367508667658</v>
      </c>
      <c r="C352" s="257">
        <v>1.2150000000000001</v>
      </c>
      <c r="D352" s="257">
        <v>1</v>
      </c>
      <c r="E352" s="257">
        <v>1</v>
      </c>
      <c r="F352" s="257">
        <v>1</v>
      </c>
      <c r="G352" s="257">
        <v>1</v>
      </c>
      <c r="H352" s="257">
        <v>1.4184397163120568</v>
      </c>
      <c r="I352" s="257">
        <v>1</v>
      </c>
      <c r="J352" s="257">
        <v>1.3679890560875514</v>
      </c>
      <c r="K352" s="257">
        <v>1</v>
      </c>
      <c r="L352" s="257">
        <v>1.3422818791946309</v>
      </c>
    </row>
    <row r="353" spans="1:13" s="156" customFormat="1" ht="12.75" customHeight="1" x14ac:dyDescent="0.2">
      <c r="A353" s="168" t="s">
        <v>1638</v>
      </c>
      <c r="B353" s="193" t="s">
        <v>1639</v>
      </c>
      <c r="C353" s="193" t="s">
        <v>1639</v>
      </c>
      <c r="D353" s="193" t="s">
        <v>1639</v>
      </c>
      <c r="E353" s="193" t="s">
        <v>1639</v>
      </c>
      <c r="F353" s="193" t="s">
        <v>1639</v>
      </c>
      <c r="G353" s="193" t="s">
        <v>1639</v>
      </c>
      <c r="H353" s="193" t="s">
        <v>1639</v>
      </c>
      <c r="I353" s="193" t="s">
        <v>1639</v>
      </c>
      <c r="J353" s="193" t="s">
        <v>1639</v>
      </c>
      <c r="K353" s="193" t="s">
        <v>1639</v>
      </c>
      <c r="L353" s="193" t="s">
        <v>1639</v>
      </c>
    </row>
    <row r="354" spans="1:13" s="156" customFormat="1" ht="12.75" customHeight="1" x14ac:dyDescent="0.2">
      <c r="A354" s="168" t="s">
        <v>1640</v>
      </c>
      <c r="B354" s="255">
        <v>45819</v>
      </c>
      <c r="C354" s="255">
        <v>44302</v>
      </c>
      <c r="D354" s="255">
        <v>43664</v>
      </c>
      <c r="E354" s="255">
        <v>43699</v>
      </c>
      <c r="F354" s="255">
        <v>43699</v>
      </c>
      <c r="G354" s="255">
        <v>44651</v>
      </c>
      <c r="H354" s="255">
        <v>44034</v>
      </c>
      <c r="I354" s="255">
        <v>43304</v>
      </c>
      <c r="J354" s="255">
        <v>44818</v>
      </c>
      <c r="K354" s="255">
        <v>43479</v>
      </c>
      <c r="L354" s="255">
        <v>44214</v>
      </c>
    </row>
    <row r="355" spans="1:13" s="156" customFormat="1" ht="12.75" customHeight="1" x14ac:dyDescent="0.2">
      <c r="A355" s="168" t="s">
        <v>1641</v>
      </c>
      <c r="B355" s="255">
        <v>45819</v>
      </c>
      <c r="C355" s="255">
        <v>44302</v>
      </c>
      <c r="D355" s="255">
        <v>43664</v>
      </c>
      <c r="E355" s="255">
        <v>43699</v>
      </c>
      <c r="F355" s="255">
        <v>43699</v>
      </c>
      <c r="G355" s="255">
        <v>44651</v>
      </c>
      <c r="H355" s="255">
        <v>44034</v>
      </c>
      <c r="I355" s="255">
        <v>43304</v>
      </c>
      <c r="J355" s="255">
        <v>44818</v>
      </c>
      <c r="K355" s="255">
        <v>43479</v>
      </c>
      <c r="L355" s="255">
        <v>44214</v>
      </c>
      <c r="M355" s="171" t="s">
        <v>1642</v>
      </c>
    </row>
    <row r="356" spans="1:13" s="156" customFormat="1" ht="12.75" customHeight="1" x14ac:dyDescent="0.2">
      <c r="A356" s="168" t="s">
        <v>1643</v>
      </c>
      <c r="B356" s="193" t="s">
        <v>1343</v>
      </c>
      <c r="C356" s="193" t="s">
        <v>1750</v>
      </c>
      <c r="D356" s="193" t="s">
        <v>1751</v>
      </c>
      <c r="E356" s="193"/>
      <c r="F356" s="193"/>
      <c r="G356" s="193" t="s">
        <v>1752</v>
      </c>
      <c r="H356" s="193" t="s">
        <v>1753</v>
      </c>
      <c r="I356" s="193" t="s">
        <v>1754</v>
      </c>
      <c r="J356" s="193" t="s">
        <v>1755</v>
      </c>
      <c r="K356" s="193" t="s">
        <v>1756</v>
      </c>
      <c r="L356" s="193" t="s">
        <v>1757</v>
      </c>
    </row>
    <row r="357" spans="1:13" s="156" customFormat="1" ht="12.75" customHeight="1" x14ac:dyDescent="0.2">
      <c r="A357" s="168" t="s">
        <v>1654</v>
      </c>
      <c r="B357" s="193" t="s">
        <v>1556</v>
      </c>
      <c r="C357" s="193" t="s">
        <v>1556</v>
      </c>
      <c r="D357" s="193" t="s">
        <v>1556</v>
      </c>
      <c r="E357" s="193" t="s">
        <v>1556</v>
      </c>
      <c r="F357" s="193" t="s">
        <v>1556</v>
      </c>
      <c r="G357" s="193" t="s">
        <v>1556</v>
      </c>
      <c r="H357" s="193" t="s">
        <v>1556</v>
      </c>
      <c r="I357" s="193" t="s">
        <v>1556</v>
      </c>
      <c r="J357" s="193" t="s">
        <v>1556</v>
      </c>
      <c r="K357" s="193" t="s">
        <v>1556</v>
      </c>
      <c r="L357" s="193" t="s">
        <v>1556</v>
      </c>
    </row>
    <row r="358" spans="1:13" s="156" customFormat="1" ht="12.75" customHeight="1" x14ac:dyDescent="0.2">
      <c r="A358" s="168" t="s">
        <v>1655</v>
      </c>
      <c r="B358" s="193" t="s">
        <v>1656</v>
      </c>
      <c r="C358" s="193" t="s">
        <v>1656</v>
      </c>
      <c r="D358" s="193" t="s">
        <v>1758</v>
      </c>
      <c r="E358" s="193" t="s">
        <v>1758</v>
      </c>
      <c r="F358" s="193" t="s">
        <v>1758</v>
      </c>
      <c r="G358" s="193" t="s">
        <v>1656</v>
      </c>
      <c r="H358" s="193" t="s">
        <v>1656</v>
      </c>
      <c r="I358" s="193" t="s">
        <v>1758</v>
      </c>
      <c r="J358" s="193" t="s">
        <v>1656</v>
      </c>
      <c r="K358" s="193" t="s">
        <v>1758</v>
      </c>
      <c r="L358" s="193" t="s">
        <v>1656</v>
      </c>
    </row>
    <row r="359" spans="1:13" s="156" customFormat="1" ht="12.75" customHeight="1" x14ac:dyDescent="0.2">
      <c r="A359" s="168" t="s">
        <v>1657</v>
      </c>
      <c r="B359" s="259" t="s">
        <v>1759</v>
      </c>
      <c r="C359" s="259" t="s">
        <v>1760</v>
      </c>
      <c r="D359" s="259" t="s">
        <v>1761</v>
      </c>
      <c r="E359" s="270" t="s">
        <v>1762</v>
      </c>
      <c r="F359" s="270" t="s">
        <v>1762</v>
      </c>
      <c r="G359" s="259" t="s">
        <v>1763</v>
      </c>
      <c r="H359" s="259" t="s">
        <v>1764</v>
      </c>
      <c r="I359" s="259" t="s">
        <v>1765</v>
      </c>
      <c r="J359" s="259" t="s">
        <v>1766</v>
      </c>
      <c r="K359" s="259" t="s">
        <v>1767</v>
      </c>
      <c r="L359" s="259" t="s">
        <v>1768</v>
      </c>
    </row>
    <row r="360" spans="1:13" s="156" customFormat="1" ht="12.75" customHeight="1" x14ac:dyDescent="0.2">
      <c r="A360" s="165" t="s">
        <v>1668</v>
      </c>
      <c r="B360" s="261">
        <v>2.785E-2</v>
      </c>
      <c r="C360" s="261">
        <v>1.375E-2</v>
      </c>
      <c r="D360" s="265" t="s">
        <v>1769</v>
      </c>
      <c r="E360" s="265" t="s">
        <v>1770</v>
      </c>
      <c r="F360" s="265" t="s">
        <v>1770</v>
      </c>
      <c r="G360" s="261">
        <v>1.7500000000000002E-2</v>
      </c>
      <c r="H360" s="261">
        <v>5.0000000000000001E-3</v>
      </c>
      <c r="I360" s="265" t="s">
        <v>1771</v>
      </c>
      <c r="J360" s="261">
        <v>6.2500000000000003E-3</v>
      </c>
      <c r="K360" s="271" t="s">
        <v>1772</v>
      </c>
      <c r="L360" s="261">
        <v>3.7499999999999999E-3</v>
      </c>
    </row>
    <row r="361" spans="1:13" s="156" customFormat="1" ht="12.75" customHeight="1" x14ac:dyDescent="0.2">
      <c r="A361" s="168" t="s">
        <v>1669</v>
      </c>
      <c r="B361" s="262" t="s">
        <v>1773</v>
      </c>
      <c r="C361" s="262" t="s">
        <v>1774</v>
      </c>
      <c r="D361" s="263" t="s">
        <v>1775</v>
      </c>
      <c r="E361" s="263" t="s">
        <v>1776</v>
      </c>
      <c r="F361" s="263" t="s">
        <v>1776</v>
      </c>
      <c r="G361" s="263" t="s">
        <v>1777</v>
      </c>
      <c r="H361" s="263" t="s">
        <v>1778</v>
      </c>
      <c r="I361" s="263" t="s">
        <v>1779</v>
      </c>
      <c r="J361" s="263" t="s">
        <v>1780</v>
      </c>
      <c r="K361" s="263" t="s">
        <v>1781</v>
      </c>
      <c r="L361" s="263" t="s">
        <v>1782</v>
      </c>
    </row>
    <row r="362" spans="1:13" s="156" customFormat="1" ht="12.75" customHeight="1" x14ac:dyDescent="0.2">
      <c r="A362" s="168" t="s">
        <v>1679</v>
      </c>
      <c r="B362" s="193" t="s">
        <v>1324</v>
      </c>
      <c r="C362" s="193" t="s">
        <v>1783</v>
      </c>
      <c r="D362" s="193" t="s">
        <v>1324</v>
      </c>
      <c r="E362" s="193" t="s">
        <v>1324</v>
      </c>
      <c r="F362" s="193" t="s">
        <v>1324</v>
      </c>
      <c r="G362" s="193" t="s">
        <v>1324</v>
      </c>
      <c r="H362" s="193" t="s">
        <v>1324</v>
      </c>
      <c r="I362" s="193" t="s">
        <v>1324</v>
      </c>
      <c r="J362" s="193" t="s">
        <v>1324</v>
      </c>
      <c r="K362" s="193" t="s">
        <v>1324</v>
      </c>
      <c r="L362" s="193" t="s">
        <v>1324</v>
      </c>
    </row>
    <row r="363" spans="1:13" s="156" customFormat="1" ht="12.75" customHeight="1" x14ac:dyDescent="0.2">
      <c r="A363" s="168" t="s">
        <v>1680</v>
      </c>
      <c r="B363" s="193" t="s">
        <v>1634</v>
      </c>
      <c r="C363" s="193" t="s">
        <v>1634</v>
      </c>
      <c r="D363" s="193" t="s">
        <v>1634</v>
      </c>
      <c r="E363" s="193" t="s">
        <v>1634</v>
      </c>
      <c r="F363" s="193" t="s">
        <v>1634</v>
      </c>
      <c r="G363" s="193" t="s">
        <v>1634</v>
      </c>
      <c r="H363" s="193" t="s">
        <v>1634</v>
      </c>
      <c r="I363" s="193" t="s">
        <v>1634</v>
      </c>
      <c r="J363" s="193" t="s">
        <v>1634</v>
      </c>
      <c r="K363" s="193" t="s">
        <v>1634</v>
      </c>
      <c r="L363" s="193" t="s">
        <v>1634</v>
      </c>
    </row>
    <row r="364" spans="1:13" s="156" customFormat="1" ht="12.75" customHeight="1" x14ac:dyDescent="0.2">
      <c r="A364" s="168" t="s">
        <v>1681</v>
      </c>
      <c r="B364" s="256">
        <v>98527200</v>
      </c>
      <c r="C364" s="256">
        <v>823200000</v>
      </c>
      <c r="D364" s="256">
        <v>705000000</v>
      </c>
      <c r="E364" s="256">
        <v>125000000</v>
      </c>
      <c r="F364" s="256">
        <v>125000000</v>
      </c>
      <c r="G364" s="256">
        <v>500000000</v>
      </c>
      <c r="H364" s="256">
        <v>1057500000</v>
      </c>
      <c r="I364" s="256">
        <v>100000000</v>
      </c>
      <c r="J364" s="256">
        <v>913750000</v>
      </c>
      <c r="K364" s="256">
        <v>750000000</v>
      </c>
      <c r="L364" s="256">
        <v>1117500000</v>
      </c>
    </row>
    <row r="365" spans="1:13" s="156" customFormat="1" ht="12.75" customHeight="1" x14ac:dyDescent="0.2">
      <c r="A365" s="168" t="s">
        <v>1682</v>
      </c>
      <c r="B365" s="264">
        <v>45819</v>
      </c>
      <c r="C365" s="264">
        <v>44302</v>
      </c>
      <c r="D365" s="264">
        <v>43664</v>
      </c>
      <c r="E365" s="264">
        <v>43699</v>
      </c>
      <c r="F365" s="264">
        <v>43699</v>
      </c>
      <c r="G365" s="264">
        <v>44651</v>
      </c>
      <c r="H365" s="264">
        <v>44034</v>
      </c>
      <c r="I365" s="264">
        <v>43304</v>
      </c>
      <c r="J365" s="264">
        <v>44818</v>
      </c>
      <c r="K365" s="264">
        <v>43479</v>
      </c>
      <c r="L365" s="264">
        <v>44214</v>
      </c>
    </row>
    <row r="366" spans="1:13" s="156" customFormat="1" ht="12.75" customHeight="1" x14ac:dyDescent="0.2">
      <c r="A366" s="168" t="s">
        <v>1369</v>
      </c>
      <c r="B366" s="260">
        <v>2.785E-2</v>
      </c>
      <c r="C366" s="260">
        <v>1.375E-2</v>
      </c>
      <c r="D366" s="265" t="s">
        <v>1769</v>
      </c>
      <c r="E366" s="265" t="s">
        <v>1770</v>
      </c>
      <c r="F366" s="265" t="s">
        <v>1770</v>
      </c>
      <c r="G366" s="260">
        <v>1.7500000000000002E-2</v>
      </c>
      <c r="H366" s="260">
        <v>5.0000000000000001E-3</v>
      </c>
      <c r="I366" s="265" t="s">
        <v>1771</v>
      </c>
      <c r="J366" s="260">
        <v>6.2500000000000003E-3</v>
      </c>
      <c r="K366" s="265" t="s">
        <v>1772</v>
      </c>
      <c r="L366" s="260">
        <v>3.7499999999999999E-3</v>
      </c>
    </row>
    <row r="367" spans="1:13" s="156" customFormat="1" ht="12.75" customHeight="1" x14ac:dyDescent="0.2">
      <c r="A367" s="168" t="s">
        <v>1370</v>
      </c>
      <c r="B367" s="265" t="s">
        <v>1784</v>
      </c>
      <c r="C367" s="265" t="s">
        <v>1785</v>
      </c>
      <c r="D367" s="265" t="s">
        <v>1786</v>
      </c>
      <c r="E367" s="265" t="s">
        <v>1787</v>
      </c>
      <c r="F367" s="265" t="s">
        <v>1787</v>
      </c>
      <c r="G367" s="265" t="s">
        <v>1788</v>
      </c>
      <c r="H367" s="265" t="s">
        <v>1789</v>
      </c>
      <c r="I367" s="265" t="s">
        <v>1790</v>
      </c>
      <c r="J367" s="265" t="s">
        <v>1791</v>
      </c>
      <c r="K367" s="265" t="s">
        <v>1792</v>
      </c>
      <c r="L367" s="265" t="s">
        <v>1793</v>
      </c>
    </row>
    <row r="368" spans="1:13" s="156" customFormat="1" ht="12.75" customHeight="1" x14ac:dyDescent="0.2">
      <c r="A368" s="168" t="s">
        <v>1694</v>
      </c>
      <c r="B368" s="266">
        <v>0</v>
      </c>
      <c r="C368" s="266">
        <v>0</v>
      </c>
      <c r="D368" s="266">
        <v>0</v>
      </c>
      <c r="E368" s="266">
        <v>0</v>
      </c>
      <c r="F368" s="266">
        <v>0</v>
      </c>
      <c r="G368" s="266">
        <v>0</v>
      </c>
      <c r="H368" s="266">
        <v>0</v>
      </c>
      <c r="I368" s="266">
        <v>0</v>
      </c>
      <c r="J368" s="266">
        <v>0</v>
      </c>
      <c r="K368" s="266">
        <v>0</v>
      </c>
      <c r="L368" s="266">
        <v>0</v>
      </c>
    </row>
    <row r="369" spans="1:12" s="156" customFormat="1" ht="12.75" customHeight="1" x14ac:dyDescent="0.2">
      <c r="A369" s="267"/>
      <c r="B369" s="268"/>
      <c r="C369" s="268"/>
      <c r="D369" s="268"/>
      <c r="E369" s="268"/>
      <c r="F369" s="268"/>
      <c r="G369" s="268"/>
      <c r="H369" s="268"/>
      <c r="I369" s="268"/>
      <c r="J369" s="268"/>
      <c r="K369" s="268"/>
      <c r="L369" s="268"/>
    </row>
    <row r="370" spans="1:12" s="156" customFormat="1" ht="12.75" customHeight="1" x14ac:dyDescent="0.2">
      <c r="A370" s="247" t="s">
        <v>1617</v>
      </c>
      <c r="B370" s="254" t="s">
        <v>1794</v>
      </c>
      <c r="C370" s="254" t="s">
        <v>1795</v>
      </c>
      <c r="D370" s="254" t="s">
        <v>1796</v>
      </c>
      <c r="E370" s="254" t="s">
        <v>1797</v>
      </c>
      <c r="F370" s="254" t="s">
        <v>1798</v>
      </c>
      <c r="G370" s="254" t="s">
        <v>1799</v>
      </c>
      <c r="H370" s="254" t="s">
        <v>1800</v>
      </c>
      <c r="I370" s="254" t="s">
        <v>1801</v>
      </c>
      <c r="J370" s="254" t="s">
        <v>1802</v>
      </c>
      <c r="L370" s="272"/>
    </row>
    <row r="371" spans="1:12" s="156" customFormat="1" ht="12.75" customHeight="1" x14ac:dyDescent="0.2">
      <c r="A371" s="168" t="s">
        <v>1629</v>
      </c>
      <c r="B371" s="255">
        <v>42391</v>
      </c>
      <c r="C371" s="255">
        <v>42394</v>
      </c>
      <c r="D371" s="255">
        <v>42397</v>
      </c>
      <c r="E371" s="255">
        <v>42401</v>
      </c>
      <c r="F371" s="255">
        <v>42471</v>
      </c>
      <c r="G371" s="255">
        <v>42751</v>
      </c>
      <c r="H371" s="255">
        <v>43110</v>
      </c>
      <c r="I371" s="255">
        <v>43185</v>
      </c>
      <c r="J371" s="255">
        <v>43186</v>
      </c>
      <c r="L371" s="273"/>
    </row>
    <row r="372" spans="1:12" s="156" customFormat="1" ht="12.75" customHeight="1" x14ac:dyDescent="0.2">
      <c r="A372" s="168" t="s">
        <v>1630</v>
      </c>
      <c r="B372" s="193" t="s">
        <v>1631</v>
      </c>
      <c r="C372" s="193" t="s">
        <v>1631</v>
      </c>
      <c r="D372" s="193" t="s">
        <v>1631</v>
      </c>
      <c r="E372" s="193" t="s">
        <v>1631</v>
      </c>
      <c r="F372" s="193" t="s">
        <v>1631</v>
      </c>
      <c r="G372" s="193" t="s">
        <v>1631</v>
      </c>
      <c r="H372" s="193" t="s">
        <v>1631</v>
      </c>
      <c r="I372" s="193" t="s">
        <v>1631</v>
      </c>
      <c r="J372" s="193" t="s">
        <v>1631</v>
      </c>
      <c r="L372" s="274"/>
    </row>
    <row r="373" spans="1:12" s="156" customFormat="1" ht="12.75" customHeight="1" x14ac:dyDescent="0.2">
      <c r="A373" s="168" t="s">
        <v>1632</v>
      </c>
      <c r="B373" s="193" t="s">
        <v>1631</v>
      </c>
      <c r="C373" s="193" t="s">
        <v>1631</v>
      </c>
      <c r="D373" s="193" t="s">
        <v>1631</v>
      </c>
      <c r="E373" s="193" t="s">
        <v>1631</v>
      </c>
      <c r="F373" s="193" t="s">
        <v>1631</v>
      </c>
      <c r="G373" s="193" t="s">
        <v>1631</v>
      </c>
      <c r="H373" s="193" t="s">
        <v>1631</v>
      </c>
      <c r="I373" s="193" t="s">
        <v>1631</v>
      </c>
      <c r="J373" s="193" t="s">
        <v>1631</v>
      </c>
      <c r="L373" s="274"/>
    </row>
    <row r="374" spans="1:12" s="156" customFormat="1" ht="12.75" customHeight="1" x14ac:dyDescent="0.2">
      <c r="A374" s="168" t="s">
        <v>1633</v>
      </c>
      <c r="B374" s="193" t="s">
        <v>160</v>
      </c>
      <c r="C374" s="193" t="s">
        <v>160</v>
      </c>
      <c r="D374" s="193" t="s">
        <v>160</v>
      </c>
      <c r="E374" s="193" t="s">
        <v>160</v>
      </c>
      <c r="F374" s="193" t="s">
        <v>160</v>
      </c>
      <c r="G374" s="193" t="s">
        <v>1634</v>
      </c>
      <c r="H374" s="193" t="s">
        <v>1634</v>
      </c>
      <c r="I374" s="193" t="s">
        <v>160</v>
      </c>
      <c r="J374" s="193" t="s">
        <v>1634</v>
      </c>
      <c r="L374" s="275"/>
    </row>
    <row r="375" spans="1:12" s="156" customFormat="1" ht="12.75" customHeight="1" x14ac:dyDescent="0.2">
      <c r="A375" s="168" t="s">
        <v>1635</v>
      </c>
      <c r="B375" s="256">
        <v>170000000</v>
      </c>
      <c r="C375" s="256">
        <v>55000000</v>
      </c>
      <c r="D375" s="256">
        <v>50000000</v>
      </c>
      <c r="E375" s="256">
        <v>50000000</v>
      </c>
      <c r="F375" s="256">
        <v>1250000000</v>
      </c>
      <c r="G375" s="256">
        <v>1000000000</v>
      </c>
      <c r="H375" s="256">
        <v>1250000000</v>
      </c>
      <c r="I375" s="256">
        <v>1000000000</v>
      </c>
      <c r="J375" s="256">
        <v>1000000000</v>
      </c>
      <c r="L375" s="276"/>
    </row>
    <row r="376" spans="1:12" s="156" customFormat="1" ht="12.75" customHeight="1" x14ac:dyDescent="0.2">
      <c r="A376" s="168" t="s">
        <v>1636</v>
      </c>
      <c r="B376" s="256">
        <v>170000000</v>
      </c>
      <c r="C376" s="256">
        <v>55000000</v>
      </c>
      <c r="D376" s="256">
        <v>50000000</v>
      </c>
      <c r="E376" s="256">
        <v>50000000</v>
      </c>
      <c r="F376" s="256">
        <v>1250000000</v>
      </c>
      <c r="G376" s="256">
        <v>1000000000</v>
      </c>
      <c r="H376" s="256">
        <v>1250000000</v>
      </c>
      <c r="I376" s="256">
        <v>1000000000</v>
      </c>
      <c r="J376" s="256">
        <v>1000000000</v>
      </c>
      <c r="L376" s="276"/>
    </row>
    <row r="377" spans="1:12" s="156" customFormat="1" ht="12.75" customHeight="1" x14ac:dyDescent="0.2">
      <c r="A377" s="168" t="s">
        <v>1637</v>
      </c>
      <c r="B377" s="257">
        <v>1.3312451057165231</v>
      </c>
      <c r="C377" s="257">
        <v>1.3095238095238095</v>
      </c>
      <c r="D377" s="257">
        <v>1.3157894736842106</v>
      </c>
      <c r="E377" s="257">
        <v>1.3168290755859888</v>
      </c>
      <c r="F377" s="257">
        <v>1.2534469791927803</v>
      </c>
      <c r="G377" s="257">
        <v>1</v>
      </c>
      <c r="H377" s="257">
        <v>1</v>
      </c>
      <c r="I377" s="257">
        <v>1.1299435028248588</v>
      </c>
      <c r="J377" s="257">
        <v>1</v>
      </c>
      <c r="L377" s="277"/>
    </row>
    <row r="378" spans="1:12" s="156" customFormat="1" ht="12.75" customHeight="1" x14ac:dyDescent="0.2">
      <c r="A378" s="168" t="s">
        <v>1638</v>
      </c>
      <c r="B378" s="193" t="s">
        <v>1639</v>
      </c>
      <c r="C378" s="193" t="s">
        <v>1639</v>
      </c>
      <c r="D378" s="193" t="s">
        <v>1639</v>
      </c>
      <c r="E378" s="193" t="s">
        <v>1639</v>
      </c>
      <c r="F378" s="193" t="s">
        <v>1639</v>
      </c>
      <c r="G378" s="193" t="s">
        <v>1639</v>
      </c>
      <c r="H378" s="193" t="s">
        <v>1639</v>
      </c>
      <c r="I378" s="193" t="s">
        <v>1639</v>
      </c>
      <c r="J378" s="193" t="s">
        <v>1639</v>
      </c>
      <c r="L378" s="275"/>
    </row>
    <row r="379" spans="1:12" s="156" customFormat="1" ht="12.75" customHeight="1" x14ac:dyDescent="0.2">
      <c r="A379" s="168" t="s">
        <v>1640</v>
      </c>
      <c r="B379" s="255">
        <v>49696</v>
      </c>
      <c r="C379" s="255">
        <v>49699</v>
      </c>
      <c r="D379" s="255">
        <v>49702</v>
      </c>
      <c r="E379" s="255">
        <v>47880</v>
      </c>
      <c r="F379" s="255">
        <v>45027</v>
      </c>
      <c r="G379" s="255">
        <v>43846</v>
      </c>
      <c r="H379" s="255">
        <v>44206</v>
      </c>
      <c r="I379" s="255">
        <v>45742</v>
      </c>
      <c r="J379" s="255">
        <v>45012</v>
      </c>
      <c r="L379" s="273"/>
    </row>
    <row r="380" spans="1:12" s="156" customFormat="1" ht="12.75" customHeight="1" x14ac:dyDescent="0.2">
      <c r="A380" s="168" t="s">
        <v>1641</v>
      </c>
      <c r="B380" s="255">
        <v>49696</v>
      </c>
      <c r="C380" s="255">
        <v>49699</v>
      </c>
      <c r="D380" s="255">
        <v>49702</v>
      </c>
      <c r="E380" s="255">
        <v>47880</v>
      </c>
      <c r="F380" s="255">
        <v>45027</v>
      </c>
      <c r="G380" s="255">
        <v>43846</v>
      </c>
      <c r="H380" s="255">
        <v>44206</v>
      </c>
      <c r="I380" s="255">
        <v>45742</v>
      </c>
      <c r="J380" s="255">
        <v>45012</v>
      </c>
      <c r="K380" s="171" t="s">
        <v>1642</v>
      </c>
      <c r="L380" s="273"/>
    </row>
    <row r="381" spans="1:12" s="156" customFormat="1" ht="12.75" customHeight="1" x14ac:dyDescent="0.2">
      <c r="A381" s="168" t="s">
        <v>1643</v>
      </c>
      <c r="B381" s="193" t="s">
        <v>1803</v>
      </c>
      <c r="C381" s="193" t="s">
        <v>1804</v>
      </c>
      <c r="D381" s="193" t="s">
        <v>1805</v>
      </c>
      <c r="E381" s="193" t="s">
        <v>1806</v>
      </c>
      <c r="F381" s="193" t="s">
        <v>1807</v>
      </c>
      <c r="G381" s="193" t="s">
        <v>1808</v>
      </c>
      <c r="H381" s="193" t="s">
        <v>1809</v>
      </c>
      <c r="I381" s="193" t="s">
        <v>1810</v>
      </c>
      <c r="J381" s="193" t="s">
        <v>1811</v>
      </c>
      <c r="L381" s="275"/>
    </row>
    <row r="382" spans="1:12" s="156" customFormat="1" ht="12.75" customHeight="1" x14ac:dyDescent="0.2">
      <c r="A382" s="168" t="s">
        <v>1654</v>
      </c>
      <c r="B382" s="193" t="s">
        <v>1556</v>
      </c>
      <c r="C382" s="193" t="s">
        <v>1556</v>
      </c>
      <c r="D382" s="193" t="s">
        <v>1556</v>
      </c>
      <c r="E382" s="193" t="s">
        <v>1556</v>
      </c>
      <c r="F382" s="193" t="s">
        <v>1556</v>
      </c>
      <c r="G382" s="193" t="s">
        <v>1556</v>
      </c>
      <c r="H382" s="193" t="s">
        <v>1556</v>
      </c>
      <c r="I382" s="193" t="s">
        <v>1556</v>
      </c>
      <c r="J382" s="193" t="s">
        <v>1556</v>
      </c>
      <c r="L382" s="275"/>
    </row>
    <row r="383" spans="1:12" s="156" customFormat="1" ht="12.75" customHeight="1" x14ac:dyDescent="0.2">
      <c r="A383" s="168" t="s">
        <v>1655</v>
      </c>
      <c r="B383" s="193" t="s">
        <v>1656</v>
      </c>
      <c r="C383" s="193" t="s">
        <v>1656</v>
      </c>
      <c r="D383" s="193" t="s">
        <v>1656</v>
      </c>
      <c r="E383" s="193" t="s">
        <v>1656</v>
      </c>
      <c r="F383" s="193" t="s">
        <v>1656</v>
      </c>
      <c r="G383" s="193" t="s">
        <v>1758</v>
      </c>
      <c r="H383" s="193" t="s">
        <v>1758</v>
      </c>
      <c r="I383" s="193" t="s">
        <v>1656</v>
      </c>
      <c r="J383" s="193" t="s">
        <v>1758</v>
      </c>
      <c r="L383" s="275"/>
    </row>
    <row r="384" spans="1:12" s="156" customFormat="1" ht="12.75" customHeight="1" x14ac:dyDescent="0.2">
      <c r="A384" s="168" t="s">
        <v>1657</v>
      </c>
      <c r="B384" s="259" t="s">
        <v>1812</v>
      </c>
      <c r="C384" s="259" t="s">
        <v>1813</v>
      </c>
      <c r="D384" s="259" t="s">
        <v>1814</v>
      </c>
      <c r="E384" s="259" t="s">
        <v>1713</v>
      </c>
      <c r="F384" s="259" t="s">
        <v>1815</v>
      </c>
      <c r="G384" s="259" t="s">
        <v>1816</v>
      </c>
      <c r="H384" s="259" t="s">
        <v>1817</v>
      </c>
      <c r="I384" s="259" t="s">
        <v>1818</v>
      </c>
      <c r="J384" s="278" t="s">
        <v>1819</v>
      </c>
      <c r="L384" s="279"/>
    </row>
    <row r="385" spans="1:13" s="156" customFormat="1" ht="12.75" customHeight="1" x14ac:dyDescent="0.2">
      <c r="A385" s="168" t="s">
        <v>1668</v>
      </c>
      <c r="B385" s="261">
        <v>1.6250000000000001E-2</v>
      </c>
      <c r="C385" s="261">
        <v>1.6629999999999999E-2</v>
      </c>
      <c r="D385" s="261">
        <v>1.6580000000000001E-2</v>
      </c>
      <c r="E385" s="260">
        <v>1.35E-2</v>
      </c>
      <c r="F385" s="261">
        <v>5.0000000000000001E-3</v>
      </c>
      <c r="G385" s="265" t="s">
        <v>1769</v>
      </c>
      <c r="H385" s="265" t="s">
        <v>1820</v>
      </c>
      <c r="I385" s="261">
        <v>6.2500000000000003E-3</v>
      </c>
      <c r="J385" s="265" t="s">
        <v>1770</v>
      </c>
      <c r="L385" s="280"/>
    </row>
    <row r="386" spans="1:13" s="156" customFormat="1" ht="12.75" customHeight="1" x14ac:dyDescent="0.2">
      <c r="A386" s="168" t="s">
        <v>1669</v>
      </c>
      <c r="B386" s="263" t="s">
        <v>1821</v>
      </c>
      <c r="C386" s="263" t="s">
        <v>1822</v>
      </c>
      <c r="D386" s="263" t="s">
        <v>1822</v>
      </c>
      <c r="E386" s="262" t="s">
        <v>1823</v>
      </c>
      <c r="F386" s="262" t="s">
        <v>1824</v>
      </c>
      <c r="G386" s="265" t="s">
        <v>1775</v>
      </c>
      <c r="H386" s="265" t="s">
        <v>1825</v>
      </c>
      <c r="I386" s="262" t="s">
        <v>1826</v>
      </c>
      <c r="J386" s="265" t="s">
        <v>1776</v>
      </c>
      <c r="L386" s="281"/>
    </row>
    <row r="387" spans="1:13" s="156" customFormat="1" ht="12.75" customHeight="1" x14ac:dyDescent="0.2">
      <c r="A387" s="168" t="s">
        <v>1679</v>
      </c>
      <c r="B387" s="193" t="s">
        <v>1324</v>
      </c>
      <c r="C387" s="193" t="s">
        <v>1324</v>
      </c>
      <c r="D387" s="193" t="s">
        <v>1324</v>
      </c>
      <c r="E387" s="193" t="s">
        <v>1324</v>
      </c>
      <c r="F387" s="193" t="s">
        <v>1324</v>
      </c>
      <c r="G387" s="193" t="s">
        <v>1324</v>
      </c>
      <c r="H387" s="193" t="s">
        <v>1324</v>
      </c>
      <c r="I387" s="193" t="s">
        <v>1324</v>
      </c>
      <c r="J387" s="193" t="s">
        <v>1324</v>
      </c>
      <c r="L387" s="275"/>
    </row>
    <row r="388" spans="1:13" s="156" customFormat="1" ht="12.75" customHeight="1" x14ac:dyDescent="0.2">
      <c r="A388" s="168" t="s">
        <v>1680</v>
      </c>
      <c r="B388" s="193" t="s">
        <v>1634</v>
      </c>
      <c r="C388" s="193" t="s">
        <v>1634</v>
      </c>
      <c r="D388" s="193" t="s">
        <v>1634</v>
      </c>
      <c r="E388" s="193" t="s">
        <v>1634</v>
      </c>
      <c r="F388" s="193" t="s">
        <v>1634</v>
      </c>
      <c r="G388" s="193" t="s">
        <v>1634</v>
      </c>
      <c r="H388" s="193" t="s">
        <v>1634</v>
      </c>
      <c r="I388" s="193" t="s">
        <v>1634</v>
      </c>
      <c r="J388" s="193" t="s">
        <v>1634</v>
      </c>
      <c r="L388" s="275"/>
    </row>
    <row r="389" spans="1:13" s="156" customFormat="1" ht="12.75" customHeight="1" x14ac:dyDescent="0.2">
      <c r="A389" s="168" t="s">
        <v>1681</v>
      </c>
      <c r="B389" s="256">
        <v>127700000</v>
      </c>
      <c r="C389" s="256">
        <v>42000000</v>
      </c>
      <c r="D389" s="256">
        <v>38000000</v>
      </c>
      <c r="E389" s="256">
        <v>37970000</v>
      </c>
      <c r="F389" s="256">
        <v>997250000</v>
      </c>
      <c r="G389" s="256">
        <v>1000000000</v>
      </c>
      <c r="H389" s="256">
        <v>1250000000</v>
      </c>
      <c r="I389" s="256">
        <v>885000000</v>
      </c>
      <c r="J389" s="256">
        <v>1000000000</v>
      </c>
      <c r="L389" s="276"/>
    </row>
    <row r="390" spans="1:13" s="156" customFormat="1" ht="12.75" customHeight="1" x14ac:dyDescent="0.2">
      <c r="A390" s="168" t="s">
        <v>1682</v>
      </c>
      <c r="B390" s="264">
        <v>49696</v>
      </c>
      <c r="C390" s="264">
        <v>49699</v>
      </c>
      <c r="D390" s="264">
        <v>49702</v>
      </c>
      <c r="E390" s="264">
        <v>47880</v>
      </c>
      <c r="F390" s="264">
        <v>45027</v>
      </c>
      <c r="G390" s="264">
        <v>43846</v>
      </c>
      <c r="H390" s="264">
        <v>44206</v>
      </c>
      <c r="I390" s="264">
        <v>45742</v>
      </c>
      <c r="J390" s="264">
        <v>45012</v>
      </c>
      <c r="L390" s="273"/>
    </row>
    <row r="391" spans="1:13" s="156" customFormat="1" ht="12.75" customHeight="1" x14ac:dyDescent="0.2">
      <c r="A391" s="168" t="s">
        <v>1369</v>
      </c>
      <c r="B391" s="260">
        <v>1.6250000000000001E-2</v>
      </c>
      <c r="C391" s="260">
        <v>1.6629999999999999E-2</v>
      </c>
      <c r="D391" s="260">
        <v>1.6580000000000001E-2</v>
      </c>
      <c r="E391" s="260">
        <v>1.35E-2</v>
      </c>
      <c r="F391" s="260">
        <v>5.0000000000000001E-3</v>
      </c>
      <c r="G391" s="265" t="s">
        <v>1769</v>
      </c>
      <c r="H391" s="265" t="s">
        <v>1820</v>
      </c>
      <c r="I391" s="260">
        <v>6.2500000000000003E-3</v>
      </c>
      <c r="J391" s="265" t="s">
        <v>1770</v>
      </c>
      <c r="L391" s="280"/>
    </row>
    <row r="392" spans="1:13" s="156" customFormat="1" ht="12.75" customHeight="1" x14ac:dyDescent="0.2">
      <c r="A392" s="168" t="s">
        <v>1370</v>
      </c>
      <c r="B392" s="265" t="s">
        <v>1827</v>
      </c>
      <c r="C392" s="265" t="s">
        <v>1828</v>
      </c>
      <c r="D392" s="265" t="s">
        <v>1829</v>
      </c>
      <c r="E392" s="265" t="s">
        <v>1830</v>
      </c>
      <c r="F392" s="265" t="s">
        <v>1831</v>
      </c>
      <c r="G392" s="265" t="s">
        <v>1832</v>
      </c>
      <c r="H392" s="265" t="s">
        <v>1833</v>
      </c>
      <c r="I392" s="265" t="s">
        <v>1834</v>
      </c>
      <c r="J392" s="265" t="s">
        <v>1835</v>
      </c>
      <c r="L392" s="282"/>
    </row>
    <row r="393" spans="1:13" s="156" customFormat="1" ht="12.75" customHeight="1" x14ac:dyDescent="0.2">
      <c r="A393" s="168" t="s">
        <v>1694</v>
      </c>
      <c r="B393" s="266">
        <v>0</v>
      </c>
      <c r="C393" s="266">
        <v>0</v>
      </c>
      <c r="D393" s="266">
        <v>0</v>
      </c>
      <c r="E393" s="266">
        <v>0</v>
      </c>
      <c r="F393" s="266">
        <v>0</v>
      </c>
      <c r="G393" s="266">
        <v>0</v>
      </c>
      <c r="H393" s="266">
        <v>0</v>
      </c>
      <c r="I393" s="266">
        <v>0</v>
      </c>
      <c r="J393" s="266">
        <v>0</v>
      </c>
      <c r="L393" s="268"/>
    </row>
    <row r="394" spans="1:13" s="192" customFormat="1" ht="12.75" customHeight="1" x14ac:dyDescent="0.2">
      <c r="B394" s="268"/>
      <c r="C394" s="268"/>
      <c r="D394" s="268"/>
      <c r="E394" s="268"/>
      <c r="F394" s="268"/>
      <c r="G394" s="268"/>
      <c r="H394" s="268"/>
      <c r="I394" s="268"/>
      <c r="J394" s="268"/>
      <c r="L394" s="268"/>
    </row>
    <row r="395" spans="1:13" s="156" customFormat="1" ht="12.75" x14ac:dyDescent="0.2">
      <c r="A395" s="155" t="s">
        <v>1836</v>
      </c>
    </row>
    <row r="396" spans="1:13" s="156" customFormat="1" ht="51" x14ac:dyDescent="0.2">
      <c r="A396" s="283" t="s">
        <v>1837</v>
      </c>
      <c r="B396" s="284" t="s">
        <v>1838</v>
      </c>
      <c r="C396" s="285"/>
      <c r="D396" s="285"/>
      <c r="E396" s="286"/>
      <c r="F396" s="287" t="s">
        <v>1839</v>
      </c>
      <c r="G396" s="287" t="s">
        <v>1840</v>
      </c>
      <c r="H396" s="386" t="s">
        <v>1841</v>
      </c>
      <c r="I396" s="387"/>
      <c r="J396" s="387"/>
      <c r="K396" s="388"/>
      <c r="L396" s="288"/>
      <c r="M396" s="288"/>
    </row>
    <row r="397" spans="1:13" s="156" customFormat="1" ht="51" customHeight="1" x14ac:dyDescent="0.2">
      <c r="A397" s="289" t="s">
        <v>1842</v>
      </c>
      <c r="B397" s="290" t="s">
        <v>1843</v>
      </c>
      <c r="C397" s="291"/>
      <c r="D397" s="291"/>
      <c r="E397" s="292"/>
      <c r="F397" s="293" t="s">
        <v>1844</v>
      </c>
      <c r="G397" s="294" t="s">
        <v>1845</v>
      </c>
      <c r="H397" s="414" t="s">
        <v>1846</v>
      </c>
      <c r="I397" s="396"/>
      <c r="J397" s="396"/>
      <c r="K397" s="397"/>
    </row>
    <row r="398" spans="1:13" s="156" customFormat="1" ht="51" customHeight="1" x14ac:dyDescent="0.2">
      <c r="A398" s="289" t="s">
        <v>1847</v>
      </c>
      <c r="B398" s="290" t="s">
        <v>1848</v>
      </c>
      <c r="C398" s="291"/>
      <c r="D398" s="291"/>
      <c r="E398" s="292"/>
      <c r="F398" s="293" t="s">
        <v>1849</v>
      </c>
      <c r="G398" s="295" t="s">
        <v>1850</v>
      </c>
      <c r="H398" s="415" t="s">
        <v>1851</v>
      </c>
      <c r="I398" s="416"/>
      <c r="J398" s="416"/>
      <c r="K398" s="417"/>
    </row>
    <row r="399" spans="1:13" s="156" customFormat="1" ht="80.099999999999994" customHeight="1" x14ac:dyDescent="0.2">
      <c r="A399" s="289" t="s">
        <v>1852</v>
      </c>
      <c r="B399" s="290" t="s">
        <v>1853</v>
      </c>
      <c r="C399" s="291"/>
      <c r="D399" s="291"/>
      <c r="E399" s="292"/>
      <c r="F399" s="293" t="s">
        <v>1854</v>
      </c>
      <c r="G399" s="295" t="s">
        <v>1850</v>
      </c>
      <c r="H399" s="411" t="s">
        <v>1855</v>
      </c>
      <c r="I399" s="412"/>
      <c r="J399" s="412"/>
      <c r="K399" s="412"/>
    </row>
    <row r="400" spans="1:13" s="156" customFormat="1" ht="51" customHeight="1" x14ac:dyDescent="0.2">
      <c r="A400" s="296" t="s">
        <v>1856</v>
      </c>
      <c r="B400" s="290" t="s">
        <v>1843</v>
      </c>
      <c r="C400" s="291"/>
      <c r="D400" s="291"/>
      <c r="E400" s="292"/>
      <c r="F400" s="293" t="s">
        <v>1857</v>
      </c>
      <c r="G400" s="294" t="s">
        <v>1850</v>
      </c>
      <c r="H400" s="418" t="s">
        <v>1858</v>
      </c>
      <c r="I400" s="374"/>
      <c r="J400" s="374"/>
      <c r="K400" s="375"/>
    </row>
    <row r="401" spans="1:17" s="156" customFormat="1" ht="80.099999999999994" customHeight="1" x14ac:dyDescent="0.2">
      <c r="A401" s="297" t="s">
        <v>1859</v>
      </c>
      <c r="B401" s="290" t="s">
        <v>1860</v>
      </c>
      <c r="C401" s="291"/>
      <c r="D401" s="291"/>
      <c r="E401" s="292"/>
      <c r="F401" s="293" t="s">
        <v>1854</v>
      </c>
      <c r="G401" s="295" t="s">
        <v>1850</v>
      </c>
      <c r="H401" s="411" t="s">
        <v>1855</v>
      </c>
      <c r="I401" s="412"/>
      <c r="J401" s="412"/>
      <c r="K401" s="412"/>
      <c r="N401" s="409"/>
      <c r="O401" s="410"/>
      <c r="P401" s="410"/>
      <c r="Q401" s="410"/>
    </row>
    <row r="402" spans="1:17" s="156" customFormat="1" ht="80.099999999999994" customHeight="1" x14ac:dyDescent="0.2">
      <c r="A402" s="297" t="s">
        <v>1861</v>
      </c>
      <c r="B402" s="290" t="s">
        <v>1860</v>
      </c>
      <c r="C402" s="291"/>
      <c r="D402" s="291"/>
      <c r="E402" s="292"/>
      <c r="F402" s="293" t="s">
        <v>1862</v>
      </c>
      <c r="G402" s="295" t="s">
        <v>1850</v>
      </c>
      <c r="H402" s="411" t="s">
        <v>1855</v>
      </c>
      <c r="I402" s="412"/>
      <c r="J402" s="412"/>
      <c r="K402" s="412"/>
      <c r="N402" s="409"/>
      <c r="O402" s="410"/>
      <c r="P402" s="410"/>
      <c r="Q402" s="410"/>
    </row>
    <row r="403" spans="1:17" s="156" customFormat="1" ht="87.95" customHeight="1" x14ac:dyDescent="0.2">
      <c r="A403" s="297" t="s">
        <v>1863</v>
      </c>
      <c r="B403" s="290" t="s">
        <v>1860</v>
      </c>
      <c r="C403" s="291"/>
      <c r="D403" s="291"/>
      <c r="E403" s="292"/>
      <c r="F403" s="293" t="s">
        <v>1864</v>
      </c>
      <c r="G403" s="295" t="s">
        <v>1850</v>
      </c>
      <c r="H403" s="411" t="s">
        <v>1855</v>
      </c>
      <c r="I403" s="412"/>
      <c r="J403" s="412"/>
      <c r="K403" s="412"/>
      <c r="N403" s="409"/>
      <c r="O403" s="410"/>
      <c r="P403" s="410"/>
      <c r="Q403" s="410"/>
    </row>
    <row r="404" spans="1:17" s="156" customFormat="1" ht="38.85" customHeight="1" x14ac:dyDescent="0.25">
      <c r="A404" s="298" t="s">
        <v>1865</v>
      </c>
      <c r="B404" s="290" t="s">
        <v>1866</v>
      </c>
      <c r="C404" s="291"/>
      <c r="D404" s="291"/>
      <c r="E404" s="292"/>
      <c r="F404" s="293" t="s">
        <v>1867</v>
      </c>
      <c r="G404" s="294" t="s">
        <v>1850</v>
      </c>
      <c r="H404" s="413" t="s">
        <v>1868</v>
      </c>
      <c r="I404" s="393"/>
      <c r="J404" s="393"/>
      <c r="K404" s="394"/>
    </row>
    <row r="405" spans="1:17" s="156" customFormat="1" ht="51" customHeight="1" x14ac:dyDescent="0.2">
      <c r="A405" s="289" t="s">
        <v>1869</v>
      </c>
      <c r="B405" s="290" t="s">
        <v>1843</v>
      </c>
      <c r="C405" s="291"/>
      <c r="D405" s="291"/>
      <c r="E405" s="292"/>
      <c r="F405" s="293" t="s">
        <v>1870</v>
      </c>
      <c r="G405" s="295" t="s">
        <v>1850</v>
      </c>
      <c r="H405" s="395" t="s">
        <v>1871</v>
      </c>
      <c r="I405" s="396"/>
      <c r="J405" s="396"/>
      <c r="K405" s="397"/>
    </row>
    <row r="406" spans="1:17" s="156" customFormat="1" ht="38.85" customHeight="1" x14ac:dyDescent="0.2">
      <c r="A406" s="289" t="s">
        <v>1872</v>
      </c>
      <c r="B406" s="290" t="s">
        <v>1873</v>
      </c>
      <c r="C406" s="291"/>
      <c r="D406" s="291"/>
      <c r="E406" s="292"/>
      <c r="F406" s="293" t="s">
        <v>1874</v>
      </c>
      <c r="G406" s="295" t="s">
        <v>1850</v>
      </c>
      <c r="H406" s="395" t="s">
        <v>1875</v>
      </c>
      <c r="I406" s="396"/>
      <c r="J406" s="396"/>
      <c r="K406" s="397"/>
    </row>
    <row r="407" spans="1:17" s="156" customFormat="1" ht="25.5" customHeight="1" x14ac:dyDescent="0.2">
      <c r="A407" s="289" t="s">
        <v>1876</v>
      </c>
      <c r="B407" s="290" t="s">
        <v>1873</v>
      </c>
      <c r="C407" s="291"/>
      <c r="D407" s="291"/>
      <c r="E407" s="292"/>
      <c r="F407" s="293" t="s">
        <v>1877</v>
      </c>
      <c r="G407" s="295" t="s">
        <v>1850</v>
      </c>
      <c r="H407" s="289" t="s">
        <v>1878</v>
      </c>
      <c r="I407" s="291"/>
      <c r="J407" s="291"/>
      <c r="K407" s="292"/>
    </row>
    <row r="408" spans="1:17" s="156" customFormat="1" ht="25.5" customHeight="1" x14ac:dyDescent="0.2">
      <c r="A408" s="289" t="s">
        <v>1879</v>
      </c>
      <c r="B408" s="290" t="s">
        <v>1880</v>
      </c>
      <c r="C408" s="291"/>
      <c r="D408" s="291"/>
      <c r="E408" s="292"/>
      <c r="F408" s="293" t="s">
        <v>1877</v>
      </c>
      <c r="G408" s="295" t="s">
        <v>1850</v>
      </c>
      <c r="H408" s="400" t="s">
        <v>1881</v>
      </c>
      <c r="I408" s="401"/>
      <c r="J408" s="401"/>
      <c r="K408" s="402"/>
      <c r="L408" s="299"/>
    </row>
    <row r="409" spans="1:17" s="156" customFormat="1" ht="38.85" customHeight="1" x14ac:dyDescent="0.2">
      <c r="A409" s="289" t="s">
        <v>1882</v>
      </c>
      <c r="B409" s="290" t="s">
        <v>1866</v>
      </c>
      <c r="C409" s="291"/>
      <c r="D409" s="291"/>
      <c r="E409" s="292"/>
      <c r="F409" s="293" t="s">
        <v>1877</v>
      </c>
      <c r="G409" s="295" t="s">
        <v>1850</v>
      </c>
      <c r="H409" s="400" t="s">
        <v>1883</v>
      </c>
      <c r="I409" s="401"/>
      <c r="J409" s="401"/>
      <c r="K409" s="402"/>
      <c r="L409" s="299"/>
    </row>
    <row r="410" spans="1:17" s="192" customFormat="1" ht="12.75" customHeight="1" x14ac:dyDescent="0.2">
      <c r="A410" s="300"/>
      <c r="B410" s="300"/>
      <c r="C410" s="301"/>
      <c r="D410" s="301"/>
      <c r="E410" s="301"/>
      <c r="F410" s="302"/>
      <c r="G410" s="302"/>
      <c r="H410" s="300"/>
      <c r="I410" s="303"/>
      <c r="J410" s="303"/>
      <c r="K410" s="303"/>
      <c r="L410" s="304"/>
    </row>
    <row r="411" spans="1:17" s="308" customFormat="1" ht="78.75" hidden="1" x14ac:dyDescent="0.2">
      <c r="A411" s="305" t="s">
        <v>1884</v>
      </c>
      <c r="B411" s="403" t="s">
        <v>1838</v>
      </c>
      <c r="C411" s="404"/>
      <c r="D411" s="405"/>
      <c r="E411" s="306" t="s">
        <v>1839</v>
      </c>
      <c r="F411" s="306" t="s">
        <v>1840</v>
      </c>
      <c r="G411" s="406" t="s">
        <v>1841</v>
      </c>
      <c r="H411" s="407"/>
      <c r="I411" s="407"/>
      <c r="J411" s="407"/>
      <c r="K411" s="407"/>
      <c r="L411" s="408"/>
      <c r="M411" s="307"/>
    </row>
    <row r="412" spans="1:17" s="192" customFormat="1" ht="12.75" customHeight="1" x14ac:dyDescent="0.2">
      <c r="A412" s="155" t="s">
        <v>1885</v>
      </c>
      <c r="B412" s="309"/>
      <c r="C412" s="310"/>
      <c r="D412" s="310"/>
      <c r="E412" s="310"/>
      <c r="F412" s="311"/>
      <c r="G412" s="311"/>
      <c r="H412" s="309"/>
      <c r="I412" s="304"/>
      <c r="J412" s="304"/>
      <c r="K412" s="304"/>
      <c r="L412" s="304"/>
    </row>
    <row r="413" spans="1:17" s="156" customFormat="1" ht="25.5" x14ac:dyDescent="0.2">
      <c r="A413" s="283" t="s">
        <v>1837</v>
      </c>
      <c r="B413" s="312" t="s">
        <v>1838</v>
      </c>
      <c r="C413" s="285"/>
      <c r="D413" s="285"/>
      <c r="E413" s="286"/>
      <c r="F413" s="287" t="s">
        <v>1840</v>
      </c>
      <c r="G413" s="386" t="s">
        <v>1841</v>
      </c>
      <c r="H413" s="387"/>
      <c r="I413" s="387"/>
      <c r="J413" s="388"/>
      <c r="K413" s="288"/>
      <c r="L413" s="288"/>
    </row>
    <row r="414" spans="1:17" s="156" customFormat="1" ht="51" customHeight="1" x14ac:dyDescent="0.2">
      <c r="A414" s="289" t="s">
        <v>1400</v>
      </c>
      <c r="B414" s="376" t="s">
        <v>1886</v>
      </c>
      <c r="C414" s="374"/>
      <c r="D414" s="374"/>
      <c r="E414" s="375"/>
      <c r="F414" s="295" t="s">
        <v>1850</v>
      </c>
      <c r="G414" s="389" t="s">
        <v>1887</v>
      </c>
      <c r="H414" s="390"/>
      <c r="I414" s="390"/>
      <c r="J414" s="391"/>
    </row>
    <row r="415" spans="1:17" s="156" customFormat="1" ht="38.25" customHeight="1" x14ac:dyDescent="0.2">
      <c r="A415" s="289" t="s">
        <v>1888</v>
      </c>
      <c r="B415" s="392" t="s">
        <v>1889</v>
      </c>
      <c r="C415" s="393"/>
      <c r="D415" s="393"/>
      <c r="E415" s="394"/>
      <c r="F415" s="295" t="s">
        <v>1850</v>
      </c>
      <c r="G415" s="373" t="s">
        <v>1890</v>
      </c>
      <c r="H415" s="374"/>
      <c r="I415" s="374"/>
      <c r="J415" s="375"/>
    </row>
    <row r="416" spans="1:17" s="156" customFormat="1" ht="51" customHeight="1" x14ac:dyDescent="0.2">
      <c r="A416" s="298" t="s">
        <v>1891</v>
      </c>
      <c r="B416" s="395" t="s">
        <v>1892</v>
      </c>
      <c r="C416" s="396"/>
      <c r="D416" s="396"/>
      <c r="E416" s="397"/>
      <c r="F416" s="295" t="s">
        <v>1850</v>
      </c>
      <c r="G416" s="395" t="s">
        <v>1893</v>
      </c>
      <c r="H416" s="398"/>
      <c r="I416" s="398"/>
      <c r="J416" s="399"/>
    </row>
    <row r="417" spans="1:10" s="156" customFormat="1" ht="25.5" customHeight="1" x14ac:dyDescent="0.2">
      <c r="A417" s="289" t="s">
        <v>1894</v>
      </c>
      <c r="B417" s="313" t="s">
        <v>1895</v>
      </c>
      <c r="C417" s="291"/>
      <c r="D417" s="291"/>
      <c r="E417" s="292"/>
      <c r="F417" s="295" t="s">
        <v>1850</v>
      </c>
      <c r="G417" s="373" t="s">
        <v>1890</v>
      </c>
      <c r="H417" s="374"/>
      <c r="I417" s="374"/>
      <c r="J417" s="375"/>
    </row>
    <row r="418" spans="1:10" s="156" customFormat="1" ht="38.25" customHeight="1" x14ac:dyDescent="0.2">
      <c r="A418" s="289" t="s">
        <v>1896</v>
      </c>
      <c r="B418" s="376" t="s">
        <v>1897</v>
      </c>
      <c r="C418" s="374"/>
      <c r="D418" s="374"/>
      <c r="E418" s="375"/>
      <c r="F418" s="295" t="s">
        <v>1850</v>
      </c>
      <c r="G418" s="290" t="s">
        <v>1898</v>
      </c>
      <c r="H418" s="291"/>
      <c r="I418" s="291"/>
      <c r="J418" s="292"/>
    </row>
    <row r="419" spans="1:10" s="156" customFormat="1" ht="25.5" customHeight="1" x14ac:dyDescent="0.25">
      <c r="A419" s="289" t="s">
        <v>1899</v>
      </c>
      <c r="B419" s="377" t="s">
        <v>1900</v>
      </c>
      <c r="C419" s="378"/>
      <c r="D419" s="378"/>
      <c r="E419" s="379"/>
      <c r="F419" s="295" t="s">
        <v>1850</v>
      </c>
      <c r="G419" s="377" t="s">
        <v>1901</v>
      </c>
      <c r="H419" s="378"/>
      <c r="I419" s="378"/>
      <c r="J419" s="379"/>
    </row>
    <row r="420" spans="1:10" s="314" customFormat="1" ht="12.75" x14ac:dyDescent="0.2"/>
    <row r="421" spans="1:10" s="314" customFormat="1" ht="12.75" x14ac:dyDescent="0.2">
      <c r="A421" s="315" t="s">
        <v>1902</v>
      </c>
    </row>
    <row r="422" spans="1:10" s="314" customFormat="1" ht="12.75" x14ac:dyDescent="0.2">
      <c r="A422" s="316" t="s">
        <v>1903</v>
      </c>
      <c r="B422" s="317" t="s">
        <v>1904</v>
      </c>
      <c r="C422" s="317"/>
      <c r="D422" s="317"/>
      <c r="E422" s="317"/>
      <c r="F422" s="317"/>
      <c r="G422" s="317"/>
      <c r="H422" s="317"/>
      <c r="I422" s="317"/>
      <c r="J422" s="318"/>
    </row>
    <row r="423" spans="1:10" s="320" customFormat="1" ht="63.75" customHeight="1" x14ac:dyDescent="0.2">
      <c r="A423" s="319" t="s">
        <v>1905</v>
      </c>
      <c r="B423" s="370" t="s">
        <v>1906</v>
      </c>
      <c r="C423" s="371"/>
      <c r="D423" s="371"/>
      <c r="E423" s="371"/>
      <c r="F423" s="371"/>
      <c r="G423" s="371"/>
      <c r="H423" s="371"/>
      <c r="I423" s="371"/>
      <c r="J423" s="372"/>
    </row>
    <row r="424" spans="1:10" s="320" customFormat="1" ht="12.75" x14ac:dyDescent="0.2">
      <c r="A424" s="380" t="s">
        <v>1481</v>
      </c>
      <c r="B424" s="321" t="s">
        <v>1907</v>
      </c>
      <c r="C424" s="322"/>
      <c r="D424" s="322"/>
      <c r="E424" s="322"/>
      <c r="F424" s="322"/>
      <c r="G424" s="322"/>
      <c r="H424" s="322"/>
      <c r="I424" s="322"/>
      <c r="J424" s="323"/>
    </row>
    <row r="425" spans="1:10" s="320" customFormat="1" ht="12.75" x14ac:dyDescent="0.2">
      <c r="A425" s="381"/>
      <c r="B425" s="324" t="s">
        <v>1908</v>
      </c>
      <c r="C425" s="325" t="s">
        <v>1909</v>
      </c>
      <c r="D425" s="325"/>
      <c r="E425" s="325"/>
      <c r="F425" s="325"/>
      <c r="G425" s="325"/>
      <c r="H425" s="325"/>
      <c r="I425" s="325"/>
      <c r="J425" s="326"/>
    </row>
    <row r="426" spans="1:10" s="320" customFormat="1" ht="12.75" x14ac:dyDescent="0.2">
      <c r="A426" s="381"/>
      <c r="B426" s="324" t="s">
        <v>1910</v>
      </c>
      <c r="C426" s="325" t="s">
        <v>1911</v>
      </c>
      <c r="D426" s="325"/>
      <c r="E426" s="325"/>
      <c r="F426" s="325"/>
      <c r="G426" s="325"/>
      <c r="H426" s="325"/>
      <c r="I426" s="325"/>
      <c r="J426" s="326"/>
    </row>
    <row r="427" spans="1:10" s="320" customFormat="1" ht="12.75" x14ac:dyDescent="0.2">
      <c r="A427" s="381"/>
      <c r="B427" s="324" t="s">
        <v>1912</v>
      </c>
      <c r="C427" s="325" t="s">
        <v>1913</v>
      </c>
      <c r="D427" s="325"/>
      <c r="E427" s="325"/>
      <c r="F427" s="325"/>
      <c r="G427" s="325"/>
      <c r="H427" s="325"/>
      <c r="I427" s="325"/>
      <c r="J427" s="326"/>
    </row>
    <row r="428" spans="1:10" s="320" customFormat="1" ht="12.75" x14ac:dyDescent="0.2">
      <c r="A428" s="381"/>
      <c r="B428" s="324" t="s">
        <v>1914</v>
      </c>
      <c r="C428" s="325" t="s">
        <v>1915</v>
      </c>
      <c r="D428" s="325"/>
      <c r="E428" s="325"/>
      <c r="F428" s="325"/>
      <c r="G428" s="325"/>
      <c r="H428" s="325"/>
      <c r="I428" s="325"/>
      <c r="J428" s="326"/>
    </row>
    <row r="429" spans="1:10" s="320" customFormat="1" ht="12.75" x14ac:dyDescent="0.2">
      <c r="A429" s="381"/>
      <c r="B429" s="324" t="s">
        <v>1916</v>
      </c>
      <c r="C429" s="325" t="s">
        <v>1917</v>
      </c>
      <c r="D429" s="325"/>
      <c r="E429" s="325"/>
      <c r="F429" s="325"/>
      <c r="G429" s="325"/>
      <c r="H429" s="325"/>
      <c r="I429" s="325"/>
      <c r="J429" s="326"/>
    </row>
    <row r="430" spans="1:10" s="320" customFormat="1" ht="38.25" customHeight="1" x14ac:dyDescent="0.2">
      <c r="A430" s="382"/>
      <c r="B430" s="383" t="s">
        <v>1918</v>
      </c>
      <c r="C430" s="384"/>
      <c r="D430" s="384"/>
      <c r="E430" s="384"/>
      <c r="F430" s="384"/>
      <c r="G430" s="384"/>
      <c r="H430" s="384"/>
      <c r="I430" s="384"/>
      <c r="J430" s="385"/>
    </row>
    <row r="431" spans="1:10" s="320" customFormat="1" ht="12.75" x14ac:dyDescent="0.2">
      <c r="A431" s="319" t="s">
        <v>1919</v>
      </c>
      <c r="B431" s="327" t="s">
        <v>1920</v>
      </c>
      <c r="C431" s="328"/>
      <c r="D431" s="328"/>
      <c r="E431" s="328"/>
      <c r="F431" s="328"/>
      <c r="G431" s="328"/>
      <c r="H431" s="328"/>
      <c r="I431" s="328"/>
      <c r="J431" s="329"/>
    </row>
    <row r="432" spans="1:10" s="320" customFormat="1" ht="25.5" customHeight="1" x14ac:dyDescent="0.2">
      <c r="A432" s="319" t="s">
        <v>1921</v>
      </c>
      <c r="B432" s="370" t="s">
        <v>1922</v>
      </c>
      <c r="C432" s="371"/>
      <c r="D432" s="371"/>
      <c r="E432" s="371"/>
      <c r="F432" s="371"/>
      <c r="G432" s="371"/>
      <c r="H432" s="371"/>
      <c r="I432" s="371"/>
      <c r="J432" s="372"/>
    </row>
    <row r="433" spans="1:10" s="320" customFormat="1" ht="25.5" customHeight="1" x14ac:dyDescent="0.2">
      <c r="A433" s="330" t="s">
        <v>1923</v>
      </c>
      <c r="B433" s="370" t="s">
        <v>1924</v>
      </c>
      <c r="C433" s="371"/>
      <c r="D433" s="371"/>
      <c r="E433" s="371"/>
      <c r="F433" s="371"/>
      <c r="G433" s="371"/>
      <c r="H433" s="371"/>
      <c r="I433" s="371"/>
      <c r="J433" s="372"/>
    </row>
    <row r="434" spans="1:10" s="320" customFormat="1" ht="12.75" customHeight="1" x14ac:dyDescent="0.2">
      <c r="A434" s="330" t="s">
        <v>1925</v>
      </c>
      <c r="B434" s="370" t="s">
        <v>1926</v>
      </c>
      <c r="C434" s="371"/>
      <c r="D434" s="371"/>
      <c r="E434" s="371"/>
      <c r="F434" s="371"/>
      <c r="G434" s="371"/>
      <c r="H434" s="371"/>
      <c r="I434" s="371"/>
      <c r="J434" s="372"/>
    </row>
    <row r="435" spans="1:10" s="320" customFormat="1" ht="25.5" customHeight="1" x14ac:dyDescent="0.2">
      <c r="A435" s="330" t="s">
        <v>1927</v>
      </c>
      <c r="B435" s="370" t="s">
        <v>1928</v>
      </c>
      <c r="C435" s="371"/>
      <c r="D435" s="371"/>
      <c r="E435" s="371"/>
      <c r="F435" s="371"/>
      <c r="G435" s="371"/>
      <c r="H435" s="371"/>
      <c r="I435" s="371"/>
      <c r="J435" s="372"/>
    </row>
    <row r="436" spans="1:10" s="320" customFormat="1" ht="12.75" x14ac:dyDescent="0.2">
      <c r="A436" s="319" t="s">
        <v>1929</v>
      </c>
      <c r="B436" s="327" t="s">
        <v>1930</v>
      </c>
      <c r="C436" s="328"/>
      <c r="D436" s="328"/>
      <c r="E436" s="328"/>
      <c r="F436" s="328"/>
      <c r="G436" s="328"/>
      <c r="H436" s="328"/>
      <c r="I436" s="328"/>
      <c r="J436" s="329"/>
    </row>
    <row r="437" spans="1:10" s="314" customFormat="1" ht="12.75" x14ac:dyDescent="0.2"/>
    <row r="438" spans="1:10" s="333" customFormat="1" x14ac:dyDescent="0.25">
      <c r="A438" s="331" t="s">
        <v>1931</v>
      </c>
      <c r="B438" s="332"/>
      <c r="C438" s="332"/>
      <c r="D438" s="332"/>
      <c r="E438" s="332"/>
      <c r="F438" s="332"/>
      <c r="G438" s="332"/>
      <c r="H438" s="332"/>
      <c r="I438" s="332"/>
      <c r="J438" s="332"/>
    </row>
    <row r="439" spans="1:10" x14ac:dyDescent="0.25">
      <c r="A439" s="192" t="s">
        <v>1932</v>
      </c>
      <c r="B439" s="334"/>
      <c r="C439" s="334"/>
      <c r="D439" s="334"/>
      <c r="E439" s="334"/>
      <c r="F439" s="334"/>
      <c r="G439" s="334"/>
      <c r="H439" s="334"/>
      <c r="I439" s="334"/>
      <c r="J439" s="334"/>
    </row>
    <row r="440" spans="1:10" x14ac:dyDescent="0.25">
      <c r="A440" s="192" t="s">
        <v>1933</v>
      </c>
      <c r="B440" s="334"/>
      <c r="C440" s="334"/>
      <c r="D440" s="334"/>
      <c r="E440" s="334"/>
      <c r="F440" s="334"/>
      <c r="G440" s="334"/>
      <c r="H440" s="334"/>
      <c r="I440" s="334"/>
      <c r="J440" s="334"/>
    </row>
    <row r="441" spans="1:10" x14ac:dyDescent="0.25">
      <c r="A441" s="192" t="s">
        <v>1934</v>
      </c>
      <c r="B441" s="334"/>
      <c r="C441" s="334"/>
      <c r="D441" s="334"/>
      <c r="E441" s="334"/>
      <c r="F441" s="334"/>
      <c r="G441" s="334"/>
      <c r="H441" s="334"/>
      <c r="I441" s="334"/>
      <c r="J441" s="334"/>
    </row>
    <row r="442" spans="1:10" x14ac:dyDescent="0.25">
      <c r="A442" s="192" t="s">
        <v>1935</v>
      </c>
      <c r="B442" s="334"/>
      <c r="C442" s="334"/>
      <c r="D442" s="334"/>
      <c r="E442" s="334"/>
      <c r="F442" s="334"/>
      <c r="G442" s="334"/>
      <c r="H442" s="334"/>
      <c r="I442" s="334"/>
      <c r="J442" s="334"/>
    </row>
    <row r="443" spans="1:10" x14ac:dyDescent="0.25">
      <c r="A443" s="192" t="s">
        <v>1936</v>
      </c>
      <c r="B443" s="334"/>
      <c r="C443" s="334"/>
      <c r="D443" s="334"/>
      <c r="E443" s="334"/>
      <c r="F443" s="334"/>
      <c r="G443" s="334"/>
      <c r="H443" s="334"/>
      <c r="I443" s="334"/>
      <c r="J443" s="334"/>
    </row>
    <row r="444" spans="1:10" x14ac:dyDescent="0.25">
      <c r="A444" s="192" t="s">
        <v>1937</v>
      </c>
      <c r="B444" s="334"/>
      <c r="C444" s="334"/>
      <c r="D444" s="334"/>
      <c r="E444" s="334"/>
      <c r="F444" s="334"/>
      <c r="G444" s="334"/>
      <c r="H444" s="334"/>
      <c r="I444" s="334"/>
      <c r="J444" s="334"/>
    </row>
    <row r="445" spans="1:10" x14ac:dyDescent="0.25">
      <c r="A445" s="192" t="s">
        <v>1938</v>
      </c>
      <c r="B445" s="334"/>
      <c r="C445" s="334"/>
      <c r="D445" s="334"/>
      <c r="E445" s="334"/>
      <c r="F445" s="334"/>
      <c r="G445" s="334"/>
      <c r="H445" s="334"/>
      <c r="I445" s="334"/>
      <c r="J445" s="334"/>
    </row>
    <row r="446" spans="1:10" x14ac:dyDescent="0.25">
      <c r="A446" s="192" t="s">
        <v>1939</v>
      </c>
      <c r="B446" s="334"/>
      <c r="C446" s="334"/>
      <c r="D446" s="334"/>
      <c r="E446" s="334"/>
      <c r="F446" s="334"/>
      <c r="G446" s="334"/>
      <c r="H446" s="334"/>
      <c r="I446" s="334"/>
      <c r="J446" s="334"/>
    </row>
    <row r="447" spans="1:10" x14ac:dyDescent="0.25">
      <c r="A447" s="336" t="s">
        <v>1940</v>
      </c>
      <c r="B447" s="334"/>
      <c r="C447" s="334"/>
      <c r="D447" s="334"/>
      <c r="E447" s="334"/>
      <c r="F447" s="334"/>
      <c r="G447" s="334"/>
      <c r="H447" s="334"/>
      <c r="I447" s="334"/>
      <c r="J447" s="334"/>
    </row>
    <row r="448" spans="1:10" x14ac:dyDescent="0.25">
      <c r="A448" s="336" t="s">
        <v>1941</v>
      </c>
      <c r="B448" s="334"/>
      <c r="C448" s="334"/>
      <c r="D448" s="334"/>
      <c r="E448" s="334"/>
      <c r="F448" s="334"/>
      <c r="G448" s="334"/>
      <c r="H448" s="334"/>
      <c r="I448" s="334"/>
      <c r="J448" s="334"/>
    </row>
    <row r="449" spans="1:10" x14ac:dyDescent="0.25">
      <c r="A449" s="336" t="s">
        <v>1942</v>
      </c>
      <c r="B449" s="334"/>
      <c r="C449" s="334"/>
      <c r="D449" s="334"/>
      <c r="E449" s="334"/>
      <c r="F449" s="334"/>
      <c r="G449" s="334"/>
      <c r="H449" s="334"/>
      <c r="I449" s="334"/>
      <c r="J449" s="334"/>
    </row>
    <row r="450" spans="1:10" x14ac:dyDescent="0.25">
      <c r="A450" s="336" t="s">
        <v>1943</v>
      </c>
      <c r="B450" s="334"/>
      <c r="C450" s="334"/>
      <c r="D450" s="334"/>
      <c r="E450" s="334"/>
      <c r="F450" s="334"/>
      <c r="G450" s="334"/>
      <c r="H450" s="334"/>
      <c r="I450" s="334"/>
      <c r="J450" s="334"/>
    </row>
    <row r="451" spans="1:10" x14ac:dyDescent="0.25">
      <c r="A451" s="336" t="s">
        <v>1980</v>
      </c>
      <c r="B451" s="334"/>
      <c r="C451" s="334"/>
      <c r="D451" s="334"/>
      <c r="E451" s="334"/>
      <c r="F451" s="334"/>
      <c r="G451" s="334"/>
      <c r="H451" s="334"/>
      <c r="I451" s="334"/>
      <c r="J451" s="334"/>
    </row>
    <row r="452" spans="1:10" ht="14.25" customHeight="1" x14ac:dyDescent="0.25">
      <c r="A452" s="336" t="s">
        <v>1944</v>
      </c>
      <c r="B452" s="335"/>
      <c r="C452" s="335"/>
      <c r="D452" s="335"/>
      <c r="E452" s="335"/>
      <c r="F452" s="335"/>
      <c r="G452" s="335"/>
      <c r="H452" s="335"/>
      <c r="I452" s="335"/>
      <c r="J452" s="334"/>
    </row>
    <row r="453" spans="1:10" ht="14.25" customHeight="1" x14ac:dyDescent="0.25">
      <c r="A453" s="336" t="s">
        <v>1945</v>
      </c>
      <c r="B453" s="335"/>
      <c r="C453" s="335"/>
      <c r="D453" s="335"/>
      <c r="E453" s="335"/>
      <c r="F453" s="335"/>
      <c r="G453" s="335"/>
      <c r="H453" s="335"/>
      <c r="I453" s="335"/>
      <c r="J453" s="334"/>
    </row>
    <row r="454" spans="1:10" ht="14.25" customHeight="1" x14ac:dyDescent="0.25">
      <c r="A454" s="222" t="s">
        <v>1946</v>
      </c>
      <c r="B454" s="335"/>
      <c r="C454" s="335"/>
      <c r="D454" s="335"/>
      <c r="E454" s="335"/>
      <c r="F454" s="335"/>
      <c r="G454" s="335"/>
      <c r="H454" s="335"/>
      <c r="I454" s="335"/>
      <c r="J454" s="334"/>
    </row>
    <row r="455" spans="1:10" x14ac:dyDescent="0.25">
      <c r="A455" s="335" t="s">
        <v>1947</v>
      </c>
      <c r="B455" s="334"/>
      <c r="C455" s="334"/>
      <c r="D455" s="334"/>
      <c r="E455" s="334"/>
      <c r="F455" s="334"/>
      <c r="G455" s="334"/>
      <c r="H455" s="334"/>
      <c r="I455" s="334"/>
      <c r="J455" s="334"/>
    </row>
    <row r="456" spans="1:10" x14ac:dyDescent="0.25">
      <c r="A456" s="192" t="s">
        <v>1948</v>
      </c>
      <c r="B456" s="334"/>
      <c r="C456" s="334"/>
      <c r="D456" s="334"/>
      <c r="E456" s="334"/>
      <c r="F456" s="334"/>
      <c r="G456" s="334"/>
      <c r="H456" s="334"/>
      <c r="I456" s="334"/>
      <c r="J456" s="334"/>
    </row>
    <row r="457" spans="1:10" x14ac:dyDescent="0.25">
      <c r="A457" s="192" t="s">
        <v>1949</v>
      </c>
      <c r="B457" s="334"/>
      <c r="C457" s="334"/>
      <c r="D457" s="334"/>
      <c r="E457" s="334"/>
      <c r="F457" s="334"/>
      <c r="G457" s="334"/>
      <c r="H457" s="334"/>
      <c r="I457" s="334"/>
      <c r="J457" s="334"/>
    </row>
    <row r="458" spans="1:10" x14ac:dyDescent="0.25">
      <c r="A458" s="192" t="s">
        <v>1950</v>
      </c>
      <c r="B458" s="334"/>
      <c r="C458" s="334"/>
      <c r="D458" s="334"/>
      <c r="E458" s="334"/>
      <c r="F458" s="334"/>
      <c r="G458" s="334"/>
      <c r="H458" s="334"/>
      <c r="I458" s="334"/>
      <c r="J458" s="334"/>
    </row>
    <row r="459" spans="1:10" ht="12.75" customHeight="1" x14ac:dyDescent="0.25"/>
    <row r="460" spans="1:10" ht="12.75" customHeight="1" x14ac:dyDescent="0.25"/>
    <row r="461" spans="1:10" ht="12.75" customHeight="1" x14ac:dyDescent="0.25"/>
    <row r="462" spans="1:10" ht="12.75" customHeight="1" x14ac:dyDescent="0.25"/>
    <row r="467" spans="2:4" x14ac:dyDescent="0.25">
      <c r="B467" s="362"/>
      <c r="C467" s="363"/>
      <c r="D467" s="362"/>
    </row>
  </sheetData>
  <mergeCells count="72">
    <mergeCell ref="F52:F53"/>
    <mergeCell ref="G52:H53"/>
    <mergeCell ref="F54:F55"/>
    <mergeCell ref="G54:G55"/>
    <mergeCell ref="G41:H42"/>
    <mergeCell ref="F43:F44"/>
    <mergeCell ref="G43:G44"/>
    <mergeCell ref="F48:F49"/>
    <mergeCell ref="F50:F51"/>
    <mergeCell ref="B9:C9"/>
    <mergeCell ref="A1:M1"/>
    <mergeCell ref="A2:M2"/>
    <mergeCell ref="C6:D6"/>
    <mergeCell ref="H6:I6"/>
    <mergeCell ref="B8:C8"/>
    <mergeCell ref="B10:F10"/>
    <mergeCell ref="B14:F14"/>
    <mergeCell ref="B17:D17"/>
    <mergeCell ref="E17:F17"/>
    <mergeCell ref="G17:H17"/>
    <mergeCell ref="F133:J133"/>
    <mergeCell ref="K17:L17"/>
    <mergeCell ref="B19:D19"/>
    <mergeCell ref="B20:D20"/>
    <mergeCell ref="B21:D21"/>
    <mergeCell ref="B22:D22"/>
    <mergeCell ref="B23:D23"/>
    <mergeCell ref="I17:J17"/>
    <mergeCell ref="B24:D24"/>
    <mergeCell ref="B25:D25"/>
    <mergeCell ref="B26:D26"/>
    <mergeCell ref="B27:D27"/>
    <mergeCell ref="B28:D28"/>
    <mergeCell ref="F37:F38"/>
    <mergeCell ref="F39:F40"/>
    <mergeCell ref="F41:F42"/>
    <mergeCell ref="H404:K404"/>
    <mergeCell ref="H396:K396"/>
    <mergeCell ref="H397:K397"/>
    <mergeCell ref="H398:K398"/>
    <mergeCell ref="H399:K399"/>
    <mergeCell ref="H400:K400"/>
    <mergeCell ref="H401:K401"/>
    <mergeCell ref="N401:Q401"/>
    <mergeCell ref="H402:K402"/>
    <mergeCell ref="N402:Q402"/>
    <mergeCell ref="H403:K403"/>
    <mergeCell ref="N403:Q403"/>
    <mergeCell ref="H405:K405"/>
    <mergeCell ref="H406:K406"/>
    <mergeCell ref="H408:K408"/>
    <mergeCell ref="H409:K409"/>
    <mergeCell ref="B411:D411"/>
    <mergeCell ref="G411:L411"/>
    <mergeCell ref="A424:A430"/>
    <mergeCell ref="B430:J430"/>
    <mergeCell ref="G413:J413"/>
    <mergeCell ref="B414:E414"/>
    <mergeCell ref="G414:J414"/>
    <mergeCell ref="B415:E415"/>
    <mergeCell ref="G415:J415"/>
    <mergeCell ref="B416:E416"/>
    <mergeCell ref="G416:J416"/>
    <mergeCell ref="B432:J432"/>
    <mergeCell ref="B433:J433"/>
    <mergeCell ref="B434:J434"/>
    <mergeCell ref="B435:J435"/>
    <mergeCell ref="G417:J417"/>
    <mergeCell ref="B418:E418"/>
    <mergeCell ref="B419:E419"/>
    <mergeCell ref="G419:J419"/>
    <mergeCell ref="B423:J423"/>
  </mergeCells>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4" sqref="C8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42" t="s">
        <v>1288</v>
      </c>
      <c r="B1" s="442"/>
    </row>
    <row r="2" spans="1:13" ht="31.5" x14ac:dyDescent="0.25">
      <c r="A2" s="22" t="s">
        <v>1287</v>
      </c>
      <c r="B2" s="22"/>
      <c r="C2" s="23"/>
      <c r="D2" s="23"/>
      <c r="E2" s="23"/>
      <c r="F2" s="138" t="s">
        <v>1311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1634</v>
      </c>
      <c r="D4" s="26"/>
      <c r="E4" s="26"/>
      <c r="F4" s="23"/>
      <c r="G4" s="23"/>
      <c r="H4" s="23"/>
      <c r="I4" s="36" t="s">
        <v>1280</v>
      </c>
      <c r="J4" s="76" t="s">
        <v>961</v>
      </c>
      <c r="L4" s="23"/>
      <c r="M4" s="23"/>
    </row>
    <row r="5" spans="1:13" ht="15.75" thickBot="1" x14ac:dyDescent="0.3">
      <c r="H5" s="23"/>
      <c r="I5" s="94" t="s">
        <v>963</v>
      </c>
      <c r="J5" s="25" t="s">
        <v>964</v>
      </c>
      <c r="L5" s="23"/>
      <c r="M5" s="23"/>
    </row>
    <row r="6" spans="1:13" ht="18.75" x14ac:dyDescent="0.25">
      <c r="A6" s="29"/>
      <c r="B6" s="30" t="s">
        <v>1188</v>
      </c>
      <c r="C6" s="29"/>
      <c r="E6" s="31"/>
      <c r="F6" s="31"/>
      <c r="G6" s="31"/>
      <c r="H6" s="23"/>
      <c r="I6" s="94" t="s">
        <v>966</v>
      </c>
      <c r="J6" s="25" t="s">
        <v>967</v>
      </c>
      <c r="L6" s="23"/>
      <c r="M6" s="23"/>
    </row>
    <row r="7" spans="1:13" x14ac:dyDescent="0.25">
      <c r="B7" s="33" t="s">
        <v>1286</v>
      </c>
      <c r="H7" s="23"/>
      <c r="I7" s="94" t="s">
        <v>969</v>
      </c>
      <c r="J7" s="25" t="s">
        <v>970</v>
      </c>
      <c r="L7" s="23"/>
      <c r="M7" s="23"/>
    </row>
    <row r="8" spans="1:13" x14ac:dyDescent="0.25">
      <c r="B8" s="33" t="s">
        <v>1201</v>
      </c>
      <c r="H8" s="23"/>
      <c r="I8" s="94" t="s">
        <v>1278</v>
      </c>
      <c r="J8" s="25" t="s">
        <v>1279</v>
      </c>
      <c r="L8" s="23"/>
      <c r="M8" s="23"/>
    </row>
    <row r="9" spans="1:13" ht="15.75" thickBot="1" x14ac:dyDescent="0.3">
      <c r="B9" s="34" t="s">
        <v>1223</v>
      </c>
      <c r="H9" s="23"/>
      <c r="L9" s="23"/>
      <c r="M9" s="23"/>
    </row>
    <row r="10" spans="1:13" x14ac:dyDescent="0.25">
      <c r="B10" s="35"/>
      <c r="H10" s="23"/>
      <c r="I10" s="95" t="s">
        <v>1282</v>
      </c>
      <c r="L10" s="23"/>
      <c r="M10" s="23"/>
    </row>
    <row r="11" spans="1:13" x14ac:dyDescent="0.25">
      <c r="B11" s="35"/>
      <c r="H11" s="23"/>
      <c r="I11" s="95" t="s">
        <v>1284</v>
      </c>
      <c r="L11" s="23"/>
      <c r="M11" s="23"/>
    </row>
    <row r="12" spans="1:13" ht="37.5" x14ac:dyDescent="0.25">
      <c r="A12" s="36" t="s">
        <v>29</v>
      </c>
      <c r="B12" s="36" t="s">
        <v>1269</v>
      </c>
      <c r="C12" s="37"/>
      <c r="D12" s="37"/>
      <c r="E12" s="37"/>
      <c r="F12" s="37"/>
      <c r="G12" s="37"/>
      <c r="H12" s="23"/>
      <c r="L12" s="23"/>
      <c r="M12" s="23"/>
    </row>
    <row r="13" spans="1:13" ht="15" customHeight="1" x14ac:dyDescent="0.25">
      <c r="A13" s="44"/>
      <c r="B13" s="45" t="s">
        <v>1200</v>
      </c>
      <c r="C13" s="44" t="s">
        <v>1268</v>
      </c>
      <c r="D13" s="44" t="s">
        <v>1281</v>
      </c>
      <c r="E13" s="46"/>
      <c r="F13" s="47"/>
      <c r="G13" s="47"/>
      <c r="H13" s="23"/>
      <c r="L13" s="23"/>
      <c r="M13" s="23"/>
    </row>
    <row r="14" spans="1:13" x14ac:dyDescent="0.25">
      <c r="A14" s="25" t="s">
        <v>1189</v>
      </c>
      <c r="B14" s="42" t="s">
        <v>1157</v>
      </c>
      <c r="C14" s="102" t="s">
        <v>1324</v>
      </c>
      <c r="D14" s="102" t="s">
        <v>1970</v>
      </c>
      <c r="E14" s="31"/>
      <c r="F14" s="31"/>
      <c r="G14" s="31"/>
      <c r="H14" s="23"/>
      <c r="L14" s="23"/>
      <c r="M14" s="23"/>
    </row>
    <row r="15" spans="1:13" x14ac:dyDescent="0.25">
      <c r="A15" s="25" t="s">
        <v>1190</v>
      </c>
      <c r="B15" s="42" t="s">
        <v>437</v>
      </c>
      <c r="C15" s="102" t="s">
        <v>1324</v>
      </c>
      <c r="D15" s="102" t="s">
        <v>1970</v>
      </c>
      <c r="E15" s="31"/>
      <c r="F15" s="31"/>
      <c r="G15" s="31"/>
      <c r="H15" s="23"/>
      <c r="L15" s="23"/>
      <c r="M15" s="23"/>
    </row>
    <row r="16" spans="1:13" x14ac:dyDescent="0.25">
      <c r="A16" s="25" t="s">
        <v>1191</v>
      </c>
      <c r="B16" s="42" t="s">
        <v>1158</v>
      </c>
      <c r="C16" s="102" t="s">
        <v>967</v>
      </c>
      <c r="D16" s="102" t="s">
        <v>967</v>
      </c>
      <c r="E16" s="31"/>
      <c r="F16" s="31"/>
      <c r="G16" s="31"/>
      <c r="H16" s="23"/>
      <c r="L16" s="23"/>
      <c r="M16" s="23"/>
    </row>
    <row r="17" spans="1:13" x14ac:dyDescent="0.25">
      <c r="A17" s="25" t="s">
        <v>1192</v>
      </c>
      <c r="B17" s="42" t="s">
        <v>1159</v>
      </c>
      <c r="C17" s="102" t="s">
        <v>967</v>
      </c>
      <c r="D17" s="102" t="s">
        <v>967</v>
      </c>
      <c r="E17" s="31"/>
      <c r="F17" s="31"/>
      <c r="G17" s="31"/>
      <c r="H17" s="23"/>
      <c r="L17" s="23"/>
      <c r="M17" s="23"/>
    </row>
    <row r="18" spans="1:13" x14ac:dyDescent="0.25">
      <c r="A18" s="25" t="s">
        <v>1193</v>
      </c>
      <c r="B18" s="42" t="s">
        <v>1160</v>
      </c>
      <c r="C18" s="102" t="s">
        <v>1324</v>
      </c>
      <c r="D18" s="102" t="s">
        <v>1970</v>
      </c>
      <c r="E18" s="31"/>
      <c r="F18" s="31"/>
      <c r="G18" s="31"/>
      <c r="H18" s="23"/>
      <c r="L18" s="23"/>
      <c r="M18" s="23"/>
    </row>
    <row r="19" spans="1:13" x14ac:dyDescent="0.25">
      <c r="A19" s="25" t="s">
        <v>1194</v>
      </c>
      <c r="B19" s="42" t="s">
        <v>1161</v>
      </c>
      <c r="C19" s="102" t="s">
        <v>967</v>
      </c>
      <c r="D19" s="102" t="s">
        <v>967</v>
      </c>
      <c r="E19" s="31"/>
      <c r="F19" s="31"/>
      <c r="G19" s="31"/>
      <c r="H19" s="23"/>
      <c r="L19" s="23"/>
      <c r="M19" s="23"/>
    </row>
    <row r="20" spans="1:13" x14ac:dyDescent="0.25">
      <c r="A20" s="25" t="s">
        <v>1195</v>
      </c>
      <c r="B20" s="42" t="s">
        <v>1162</v>
      </c>
      <c r="C20" s="102" t="s">
        <v>1324</v>
      </c>
      <c r="D20" s="102" t="s">
        <v>1970</v>
      </c>
      <c r="E20" s="31"/>
      <c r="F20" s="31"/>
      <c r="G20" s="31"/>
      <c r="H20" s="23"/>
      <c r="L20" s="23"/>
      <c r="M20" s="23"/>
    </row>
    <row r="21" spans="1:13" x14ac:dyDescent="0.25">
      <c r="A21" s="25" t="s">
        <v>1196</v>
      </c>
      <c r="B21" s="42" t="s">
        <v>1163</v>
      </c>
      <c r="C21" s="102" t="s">
        <v>967</v>
      </c>
      <c r="D21" s="102" t="s">
        <v>967</v>
      </c>
      <c r="E21" s="31"/>
      <c r="F21" s="31"/>
      <c r="G21" s="31"/>
      <c r="H21" s="23"/>
      <c r="L21" s="23"/>
      <c r="M21" s="23"/>
    </row>
    <row r="22" spans="1:13" x14ac:dyDescent="0.25">
      <c r="A22" s="25" t="s">
        <v>1197</v>
      </c>
      <c r="B22" s="42" t="s">
        <v>1164</v>
      </c>
      <c r="C22" s="102" t="s">
        <v>967</v>
      </c>
      <c r="D22" s="102" t="s">
        <v>967</v>
      </c>
      <c r="E22" s="31"/>
      <c r="F22" s="31"/>
      <c r="G22" s="31"/>
      <c r="H22" s="23"/>
      <c r="L22" s="23"/>
      <c r="M22" s="23"/>
    </row>
    <row r="23" spans="1:13" ht="30" x14ac:dyDescent="0.25">
      <c r="A23" s="25" t="s">
        <v>1198</v>
      </c>
      <c r="B23" s="42" t="s">
        <v>1264</v>
      </c>
      <c r="C23" s="102" t="s">
        <v>1974</v>
      </c>
      <c r="D23" s="102" t="s">
        <v>970</v>
      </c>
      <c r="E23" s="31"/>
      <c r="F23" s="31"/>
      <c r="G23" s="31"/>
      <c r="H23" s="23"/>
      <c r="L23" s="23"/>
      <c r="M23" s="23"/>
    </row>
    <row r="24" spans="1:13" x14ac:dyDescent="0.25">
      <c r="A24" s="25" t="s">
        <v>1266</v>
      </c>
      <c r="B24" s="42" t="s">
        <v>1265</v>
      </c>
      <c r="C24" s="102" t="s">
        <v>1975</v>
      </c>
      <c r="D24" s="102" t="s">
        <v>1976</v>
      </c>
      <c r="E24" s="31"/>
      <c r="F24" s="31"/>
      <c r="G24" s="31"/>
      <c r="H24" s="23"/>
      <c r="L24" s="23"/>
      <c r="M24" s="23"/>
    </row>
    <row r="25" spans="1:13" outlineLevel="1" x14ac:dyDescent="0.25">
      <c r="A25" s="25" t="s">
        <v>1199</v>
      </c>
      <c r="B25" s="40"/>
      <c r="E25" s="31"/>
      <c r="F25" s="31"/>
      <c r="G25" s="31"/>
      <c r="H25" s="23"/>
      <c r="L25" s="23"/>
      <c r="M25" s="23"/>
    </row>
    <row r="26" spans="1:13" outlineLevel="1" x14ac:dyDescent="0.25">
      <c r="A26" s="25" t="s">
        <v>1202</v>
      </c>
      <c r="B26" s="40"/>
      <c r="E26" s="31"/>
      <c r="F26" s="31"/>
      <c r="G26" s="31"/>
      <c r="H26" s="23"/>
      <c r="L26" s="23"/>
      <c r="M26" s="23"/>
    </row>
    <row r="27" spans="1:13" outlineLevel="1" x14ac:dyDescent="0.25">
      <c r="A27" s="25" t="s">
        <v>1203</v>
      </c>
      <c r="B27" s="40"/>
      <c r="E27" s="31"/>
      <c r="F27" s="31"/>
      <c r="G27" s="31"/>
      <c r="H27" s="23"/>
      <c r="L27" s="23"/>
      <c r="M27" s="23"/>
    </row>
    <row r="28" spans="1:13" outlineLevel="1" x14ac:dyDescent="0.25">
      <c r="A28" s="25" t="s">
        <v>1204</v>
      </c>
      <c r="B28" s="40"/>
      <c r="E28" s="31"/>
      <c r="F28" s="31"/>
      <c r="G28" s="31"/>
      <c r="H28" s="23"/>
      <c r="L28" s="23"/>
      <c r="M28" s="23"/>
    </row>
    <row r="29" spans="1:13" outlineLevel="1" x14ac:dyDescent="0.25">
      <c r="A29" s="25" t="s">
        <v>1205</v>
      </c>
      <c r="B29" s="40"/>
      <c r="E29" s="31"/>
      <c r="F29" s="31"/>
      <c r="G29" s="31"/>
      <c r="H29" s="23"/>
      <c r="L29" s="23"/>
      <c r="M29" s="23"/>
    </row>
    <row r="30" spans="1:13" outlineLevel="1" x14ac:dyDescent="0.25">
      <c r="A30" s="25" t="s">
        <v>1206</v>
      </c>
      <c r="B30" s="40"/>
      <c r="E30" s="31"/>
      <c r="F30" s="31"/>
      <c r="G30" s="31"/>
      <c r="H30" s="23"/>
      <c r="L30" s="23"/>
      <c r="M30" s="23"/>
    </row>
    <row r="31" spans="1:13" outlineLevel="1" x14ac:dyDescent="0.25">
      <c r="A31" s="25" t="s">
        <v>1207</v>
      </c>
      <c r="B31" s="40"/>
      <c r="E31" s="31"/>
      <c r="F31" s="31"/>
      <c r="G31" s="31"/>
      <c r="H31" s="23"/>
      <c r="L31" s="23"/>
      <c r="M31" s="23"/>
    </row>
    <row r="32" spans="1:13" outlineLevel="1" x14ac:dyDescent="0.25">
      <c r="A32" s="25" t="s">
        <v>1208</v>
      </c>
      <c r="B32" s="40"/>
      <c r="E32" s="31"/>
      <c r="F32" s="31"/>
      <c r="G32" s="31"/>
      <c r="H32" s="23"/>
      <c r="L32" s="23"/>
      <c r="M32" s="23"/>
    </row>
    <row r="33" spans="1:13" ht="18.75" x14ac:dyDescent="0.25">
      <c r="A33" s="37"/>
      <c r="B33" s="36" t="s">
        <v>1201</v>
      </c>
      <c r="C33" s="37"/>
      <c r="D33" s="37"/>
      <c r="E33" s="37"/>
      <c r="F33" s="37"/>
      <c r="G33" s="37"/>
      <c r="H33" s="23"/>
      <c r="L33" s="23"/>
      <c r="M33" s="23"/>
    </row>
    <row r="34" spans="1:13" ht="15" customHeight="1" x14ac:dyDescent="0.25">
      <c r="A34" s="44"/>
      <c r="B34" s="45" t="s">
        <v>1165</v>
      </c>
      <c r="C34" s="44" t="s">
        <v>1277</v>
      </c>
      <c r="D34" s="44" t="s">
        <v>1281</v>
      </c>
      <c r="E34" s="44" t="s">
        <v>1166</v>
      </c>
      <c r="F34" s="47"/>
      <c r="G34" s="47"/>
      <c r="H34" s="23"/>
      <c r="L34" s="23"/>
      <c r="M34" s="23"/>
    </row>
    <row r="35" spans="1:13" x14ac:dyDescent="0.25">
      <c r="A35" s="25" t="s">
        <v>1224</v>
      </c>
      <c r="B35" s="102" t="s">
        <v>1324</v>
      </c>
      <c r="C35" s="102" t="s">
        <v>967</v>
      </c>
      <c r="D35" s="102" t="s">
        <v>1970</v>
      </c>
      <c r="E35" s="102" t="s">
        <v>1971</v>
      </c>
      <c r="F35" s="93"/>
      <c r="G35" s="93"/>
      <c r="H35" s="23"/>
      <c r="L35" s="23"/>
      <c r="M35" s="23"/>
    </row>
    <row r="36" spans="1:13" x14ac:dyDescent="0.25">
      <c r="A36" s="25" t="s">
        <v>1225</v>
      </c>
      <c r="B36" s="102" t="s">
        <v>1324</v>
      </c>
      <c r="C36" s="102" t="s">
        <v>967</v>
      </c>
      <c r="D36" s="102" t="s">
        <v>1970</v>
      </c>
      <c r="E36" s="102" t="s">
        <v>1972</v>
      </c>
      <c r="H36" s="23"/>
      <c r="L36" s="23"/>
      <c r="M36" s="23"/>
    </row>
    <row r="37" spans="1:13" x14ac:dyDescent="0.25">
      <c r="A37" s="25" t="s">
        <v>1226</v>
      </c>
      <c r="B37" s="102" t="s">
        <v>1324</v>
      </c>
      <c r="C37" s="102" t="s">
        <v>967</v>
      </c>
      <c r="D37" s="102" t="s">
        <v>1970</v>
      </c>
      <c r="E37" s="102" t="s">
        <v>92</v>
      </c>
      <c r="H37" s="23"/>
      <c r="L37" s="23"/>
      <c r="M37" s="23"/>
    </row>
    <row r="38" spans="1:13" x14ac:dyDescent="0.25">
      <c r="A38" s="25" t="s">
        <v>1227</v>
      </c>
      <c r="B38" s="121" t="s">
        <v>1783</v>
      </c>
      <c r="C38" s="102" t="s">
        <v>967</v>
      </c>
      <c r="D38" s="102" t="s">
        <v>1973</v>
      </c>
      <c r="E38" s="102" t="s">
        <v>1971</v>
      </c>
      <c r="H38" s="23"/>
      <c r="L38" s="23"/>
      <c r="M38" s="23"/>
    </row>
    <row r="39" spans="1:13" x14ac:dyDescent="0.25">
      <c r="A39" s="25" t="s">
        <v>1228</v>
      </c>
      <c r="B39" s="42" t="s">
        <v>1167</v>
      </c>
      <c r="C39" s="102" t="s">
        <v>967</v>
      </c>
      <c r="D39" s="102" t="s">
        <v>967</v>
      </c>
      <c r="E39" s="102" t="s">
        <v>967</v>
      </c>
      <c r="H39" s="23"/>
      <c r="L39" s="23"/>
      <c r="M39" s="23"/>
    </row>
    <row r="40" spans="1:13" x14ac:dyDescent="0.25">
      <c r="A40" s="25" t="s">
        <v>1229</v>
      </c>
      <c r="B40" s="42" t="s">
        <v>1168</v>
      </c>
      <c r="C40" s="102" t="s">
        <v>967</v>
      </c>
      <c r="D40" s="102" t="s">
        <v>967</v>
      </c>
      <c r="E40" s="102" t="s">
        <v>967</v>
      </c>
      <c r="H40" s="23"/>
      <c r="L40" s="23"/>
      <c r="M40" s="23"/>
    </row>
    <row r="41" spans="1:13" x14ac:dyDescent="0.25">
      <c r="A41" s="25" t="s">
        <v>1230</v>
      </c>
      <c r="B41" s="42" t="s">
        <v>1169</v>
      </c>
      <c r="C41" s="102" t="s">
        <v>967</v>
      </c>
      <c r="D41" s="102" t="s">
        <v>967</v>
      </c>
      <c r="E41" s="102" t="s">
        <v>967</v>
      </c>
      <c r="H41" s="23"/>
      <c r="L41" s="23"/>
      <c r="M41" s="23"/>
    </row>
    <row r="42" spans="1:13" x14ac:dyDescent="0.25">
      <c r="A42" s="25" t="s">
        <v>1231</v>
      </c>
      <c r="B42" s="42" t="s">
        <v>1170</v>
      </c>
      <c r="C42" s="102" t="s">
        <v>967</v>
      </c>
      <c r="D42" s="102" t="s">
        <v>967</v>
      </c>
      <c r="E42" s="102" t="s">
        <v>967</v>
      </c>
      <c r="H42" s="23"/>
      <c r="L42" s="23"/>
      <c r="M42" s="23"/>
    </row>
    <row r="43" spans="1:13" x14ac:dyDescent="0.25">
      <c r="A43" s="25" t="s">
        <v>1232</v>
      </c>
      <c r="B43" s="42" t="s">
        <v>1171</v>
      </c>
      <c r="C43" s="102" t="s">
        <v>967</v>
      </c>
      <c r="D43" s="102" t="s">
        <v>967</v>
      </c>
      <c r="E43" s="102" t="s">
        <v>967</v>
      </c>
      <c r="H43" s="23"/>
      <c r="L43" s="23"/>
      <c r="M43" s="23"/>
    </row>
    <row r="44" spans="1:13" x14ac:dyDescent="0.25">
      <c r="A44" s="25" t="s">
        <v>1233</v>
      </c>
      <c r="B44" s="42" t="s">
        <v>1172</v>
      </c>
      <c r="C44" s="102" t="s">
        <v>967</v>
      </c>
      <c r="D44" s="102" t="s">
        <v>967</v>
      </c>
      <c r="E44" s="102" t="s">
        <v>967</v>
      </c>
      <c r="H44" s="23"/>
      <c r="L44" s="23"/>
      <c r="M44" s="23"/>
    </row>
    <row r="45" spans="1:13" x14ac:dyDescent="0.25">
      <c r="A45" s="25" t="s">
        <v>1234</v>
      </c>
      <c r="B45" s="42" t="s">
        <v>1173</v>
      </c>
      <c r="C45" s="102" t="s">
        <v>967</v>
      </c>
      <c r="D45" s="102" t="s">
        <v>967</v>
      </c>
      <c r="E45" s="102" t="s">
        <v>967</v>
      </c>
      <c r="H45" s="23"/>
      <c r="L45" s="23"/>
      <c r="M45" s="23"/>
    </row>
    <row r="46" spans="1:13" x14ac:dyDescent="0.25">
      <c r="A46" s="25" t="s">
        <v>1235</v>
      </c>
      <c r="B46" s="42" t="s">
        <v>1174</v>
      </c>
      <c r="C46" s="102" t="s">
        <v>967</v>
      </c>
      <c r="D46" s="102" t="s">
        <v>967</v>
      </c>
      <c r="E46" s="102" t="s">
        <v>967</v>
      </c>
      <c r="H46" s="23"/>
      <c r="L46" s="23"/>
      <c r="M46" s="23"/>
    </row>
    <row r="47" spans="1:13" x14ac:dyDescent="0.25">
      <c r="A47" s="25" t="s">
        <v>1236</v>
      </c>
      <c r="B47" s="42" t="s">
        <v>1175</v>
      </c>
      <c r="C47" s="102" t="s">
        <v>967</v>
      </c>
      <c r="D47" s="102" t="s">
        <v>967</v>
      </c>
      <c r="E47" s="102" t="s">
        <v>967</v>
      </c>
      <c r="H47" s="23"/>
      <c r="L47" s="23"/>
      <c r="M47" s="23"/>
    </row>
    <row r="48" spans="1:13" x14ac:dyDescent="0.25">
      <c r="A48" s="25" t="s">
        <v>1237</v>
      </c>
      <c r="B48" s="42" t="s">
        <v>1176</v>
      </c>
      <c r="C48" s="102" t="s">
        <v>967</v>
      </c>
      <c r="D48" s="102" t="s">
        <v>967</v>
      </c>
      <c r="E48" s="102" t="s">
        <v>967</v>
      </c>
      <c r="H48" s="23"/>
      <c r="L48" s="23"/>
      <c r="M48" s="23"/>
    </row>
    <row r="49" spans="1:13" x14ac:dyDescent="0.25">
      <c r="A49" s="25" t="s">
        <v>1238</v>
      </c>
      <c r="B49" s="42" t="s">
        <v>1177</v>
      </c>
      <c r="C49" s="102" t="s">
        <v>967</v>
      </c>
      <c r="D49" s="102" t="s">
        <v>967</v>
      </c>
      <c r="E49" s="102" t="s">
        <v>967</v>
      </c>
      <c r="H49" s="23"/>
      <c r="L49" s="23"/>
      <c r="M49" s="23"/>
    </row>
    <row r="50" spans="1:13" x14ac:dyDescent="0.25">
      <c r="A50" s="25" t="s">
        <v>1239</v>
      </c>
      <c r="B50" s="42" t="s">
        <v>1178</v>
      </c>
      <c r="C50" s="102" t="s">
        <v>967</v>
      </c>
      <c r="D50" s="102" t="s">
        <v>967</v>
      </c>
      <c r="E50" s="102" t="s">
        <v>967</v>
      </c>
      <c r="H50" s="23"/>
      <c r="L50" s="23"/>
      <c r="M50" s="23"/>
    </row>
    <row r="51" spans="1:13" x14ac:dyDescent="0.25">
      <c r="A51" s="25" t="s">
        <v>1240</v>
      </c>
      <c r="B51" s="42" t="s">
        <v>1179</v>
      </c>
      <c r="C51" s="102" t="s">
        <v>967</v>
      </c>
      <c r="D51" s="102" t="s">
        <v>967</v>
      </c>
      <c r="E51" s="102" t="s">
        <v>967</v>
      </c>
      <c r="H51" s="23"/>
      <c r="L51" s="23"/>
      <c r="M51" s="23"/>
    </row>
    <row r="52" spans="1:13" x14ac:dyDescent="0.25">
      <c r="A52" s="25" t="s">
        <v>1241</v>
      </c>
      <c r="B52" s="42" t="s">
        <v>1180</v>
      </c>
      <c r="C52" s="102" t="s">
        <v>967</v>
      </c>
      <c r="D52" s="102" t="s">
        <v>967</v>
      </c>
      <c r="E52" s="102" t="s">
        <v>967</v>
      </c>
      <c r="H52" s="23"/>
      <c r="L52" s="23"/>
      <c r="M52" s="23"/>
    </row>
    <row r="53" spans="1:13" x14ac:dyDescent="0.25">
      <c r="A53" s="25" t="s">
        <v>1242</v>
      </c>
      <c r="B53" s="42" t="s">
        <v>1181</v>
      </c>
      <c r="C53" s="102" t="s">
        <v>967</v>
      </c>
      <c r="D53" s="102" t="s">
        <v>967</v>
      </c>
      <c r="E53" s="102" t="s">
        <v>967</v>
      </c>
      <c r="H53" s="23"/>
      <c r="L53" s="23"/>
      <c r="M53" s="23"/>
    </row>
    <row r="54" spans="1:13" x14ac:dyDescent="0.25">
      <c r="A54" s="25" t="s">
        <v>1243</v>
      </c>
      <c r="B54" s="42" t="s">
        <v>1182</v>
      </c>
      <c r="C54" s="102" t="s">
        <v>967</v>
      </c>
      <c r="D54" s="102" t="s">
        <v>967</v>
      </c>
      <c r="E54" s="102" t="s">
        <v>967</v>
      </c>
      <c r="H54" s="23"/>
      <c r="L54" s="23"/>
      <c r="M54" s="23"/>
    </row>
    <row r="55" spans="1:13" x14ac:dyDescent="0.25">
      <c r="A55" s="25" t="s">
        <v>1244</v>
      </c>
      <c r="B55" s="42" t="s">
        <v>1183</v>
      </c>
      <c r="C55" s="102" t="s">
        <v>967</v>
      </c>
      <c r="D55" s="102" t="s">
        <v>967</v>
      </c>
      <c r="E55" s="102" t="s">
        <v>967</v>
      </c>
      <c r="H55" s="23"/>
      <c r="L55" s="23"/>
      <c r="M55" s="23"/>
    </row>
    <row r="56" spans="1:13" x14ac:dyDescent="0.25">
      <c r="A56" s="25" t="s">
        <v>1245</v>
      </c>
      <c r="B56" s="42" t="s">
        <v>1184</v>
      </c>
      <c r="C56" s="102" t="s">
        <v>967</v>
      </c>
      <c r="D56" s="102" t="s">
        <v>967</v>
      </c>
      <c r="E56" s="102" t="s">
        <v>967</v>
      </c>
      <c r="H56" s="23"/>
      <c r="L56" s="23"/>
      <c r="M56" s="23"/>
    </row>
    <row r="57" spans="1:13" x14ac:dyDescent="0.25">
      <c r="A57" s="25" t="s">
        <v>1246</v>
      </c>
      <c r="B57" s="42" t="s">
        <v>1185</v>
      </c>
      <c r="C57" s="102" t="s">
        <v>967</v>
      </c>
      <c r="D57" s="102" t="s">
        <v>967</v>
      </c>
      <c r="E57" s="102" t="s">
        <v>967</v>
      </c>
      <c r="H57" s="23"/>
      <c r="L57" s="23"/>
      <c r="M57" s="23"/>
    </row>
    <row r="58" spans="1:13" x14ac:dyDescent="0.25">
      <c r="A58" s="25" t="s">
        <v>1247</v>
      </c>
      <c r="B58" s="42" t="s">
        <v>1186</v>
      </c>
      <c r="C58" s="102" t="s">
        <v>967</v>
      </c>
      <c r="D58" s="102" t="s">
        <v>967</v>
      </c>
      <c r="E58" s="102" t="s">
        <v>967</v>
      </c>
      <c r="H58" s="23"/>
      <c r="L58" s="23"/>
      <c r="M58" s="23"/>
    </row>
    <row r="59" spans="1:13" x14ac:dyDescent="0.25">
      <c r="A59" s="25" t="s">
        <v>1248</v>
      </c>
      <c r="B59" s="42" t="s">
        <v>1187</v>
      </c>
      <c r="C59" s="102" t="s">
        <v>967</v>
      </c>
      <c r="D59" s="102" t="s">
        <v>967</v>
      </c>
      <c r="E59" s="102" t="s">
        <v>967</v>
      </c>
      <c r="H59" s="23"/>
      <c r="L59" s="23"/>
      <c r="M59" s="23"/>
    </row>
    <row r="60" spans="1:13" outlineLevel="1" x14ac:dyDescent="0.25">
      <c r="A60" s="25" t="s">
        <v>1209</v>
      </c>
      <c r="B60" s="42"/>
      <c r="E60" s="42"/>
      <c r="F60" s="42"/>
      <c r="G60" s="42"/>
      <c r="H60" s="23"/>
      <c r="L60" s="23"/>
      <c r="M60" s="23"/>
    </row>
    <row r="61" spans="1:13" outlineLevel="1" x14ac:dyDescent="0.25">
      <c r="A61" s="25" t="s">
        <v>1210</v>
      </c>
      <c r="B61" s="42"/>
      <c r="E61" s="42"/>
      <c r="F61" s="42"/>
      <c r="G61" s="42"/>
      <c r="H61" s="23"/>
      <c r="L61" s="23"/>
      <c r="M61" s="23"/>
    </row>
    <row r="62" spans="1:13" outlineLevel="1" x14ac:dyDescent="0.25">
      <c r="A62" s="25" t="s">
        <v>1211</v>
      </c>
      <c r="B62" s="42"/>
      <c r="E62" s="42"/>
      <c r="F62" s="42"/>
      <c r="G62" s="42"/>
      <c r="H62" s="23"/>
      <c r="L62" s="23"/>
      <c r="M62" s="23"/>
    </row>
    <row r="63" spans="1:13" outlineLevel="1" x14ac:dyDescent="0.25">
      <c r="A63" s="25" t="s">
        <v>1212</v>
      </c>
      <c r="B63" s="42"/>
      <c r="E63" s="42"/>
      <c r="F63" s="42"/>
      <c r="G63" s="42"/>
      <c r="H63" s="23"/>
      <c r="L63" s="23"/>
      <c r="M63" s="23"/>
    </row>
    <row r="64" spans="1:13" outlineLevel="1" x14ac:dyDescent="0.25">
      <c r="A64" s="25" t="s">
        <v>1213</v>
      </c>
      <c r="B64" s="42"/>
      <c r="E64" s="42"/>
      <c r="F64" s="42"/>
      <c r="G64" s="42"/>
      <c r="H64" s="23"/>
      <c r="L64" s="23"/>
      <c r="M64" s="23"/>
    </row>
    <row r="65" spans="1:14" outlineLevel="1" x14ac:dyDescent="0.25">
      <c r="A65" s="25" t="s">
        <v>1214</v>
      </c>
      <c r="B65" s="42"/>
      <c r="E65" s="42"/>
      <c r="F65" s="42"/>
      <c r="G65" s="42"/>
      <c r="H65" s="23"/>
      <c r="L65" s="23"/>
      <c r="M65" s="23"/>
    </row>
    <row r="66" spans="1:14" outlineLevel="1" x14ac:dyDescent="0.25">
      <c r="A66" s="25" t="s">
        <v>1215</v>
      </c>
      <c r="B66" s="42"/>
      <c r="E66" s="42"/>
      <c r="F66" s="42"/>
      <c r="G66" s="42"/>
      <c r="H66" s="23"/>
      <c r="L66" s="23"/>
      <c r="M66" s="23"/>
    </row>
    <row r="67" spans="1:14" outlineLevel="1" x14ac:dyDescent="0.25">
      <c r="A67" s="25" t="s">
        <v>1216</v>
      </c>
      <c r="B67" s="42"/>
      <c r="E67" s="42"/>
      <c r="F67" s="42"/>
      <c r="G67" s="42"/>
      <c r="H67" s="23"/>
      <c r="L67" s="23"/>
      <c r="M67" s="23"/>
    </row>
    <row r="68" spans="1:14" outlineLevel="1" x14ac:dyDescent="0.25">
      <c r="A68" s="25" t="s">
        <v>1217</v>
      </c>
      <c r="B68" s="42"/>
      <c r="E68" s="42"/>
      <c r="F68" s="42"/>
      <c r="G68" s="42"/>
      <c r="H68" s="23"/>
      <c r="L68" s="23"/>
      <c r="M68" s="23"/>
    </row>
    <row r="69" spans="1:14" outlineLevel="1" x14ac:dyDescent="0.25">
      <c r="A69" s="25" t="s">
        <v>1218</v>
      </c>
      <c r="B69" s="42"/>
      <c r="E69" s="42"/>
      <c r="F69" s="42"/>
      <c r="G69" s="42"/>
      <c r="H69" s="23"/>
      <c r="L69" s="23"/>
      <c r="M69" s="23"/>
    </row>
    <row r="70" spans="1:14" outlineLevel="1" x14ac:dyDescent="0.25">
      <c r="A70" s="25" t="s">
        <v>1219</v>
      </c>
      <c r="B70" s="42"/>
      <c r="E70" s="42"/>
      <c r="F70" s="42"/>
      <c r="G70" s="42"/>
      <c r="H70" s="23"/>
      <c r="L70" s="23"/>
      <c r="M70" s="23"/>
    </row>
    <row r="71" spans="1:14" outlineLevel="1" x14ac:dyDescent="0.25">
      <c r="A71" s="25" t="s">
        <v>1220</v>
      </c>
      <c r="B71" s="42"/>
      <c r="E71" s="42"/>
      <c r="F71" s="42"/>
      <c r="G71" s="42"/>
      <c r="H71" s="23"/>
      <c r="L71" s="23"/>
      <c r="M71" s="23"/>
    </row>
    <row r="72" spans="1:14" outlineLevel="1" x14ac:dyDescent="0.25">
      <c r="A72" s="25" t="s">
        <v>1221</v>
      </c>
      <c r="B72" s="42"/>
      <c r="E72" s="42"/>
      <c r="F72" s="42"/>
      <c r="G72" s="42"/>
      <c r="H72" s="23"/>
      <c r="L72" s="23"/>
      <c r="M72" s="23"/>
    </row>
    <row r="73" spans="1:14" ht="18.75" x14ac:dyDescent="0.25">
      <c r="A73" s="37"/>
      <c r="B73" s="36" t="s">
        <v>1223</v>
      </c>
      <c r="C73" s="37"/>
      <c r="D73" s="37"/>
      <c r="E73" s="37"/>
      <c r="F73" s="37"/>
      <c r="G73" s="37"/>
      <c r="H73" s="23"/>
    </row>
    <row r="74" spans="1:14" ht="15" customHeight="1" x14ac:dyDescent="0.25">
      <c r="A74" s="44"/>
      <c r="B74" s="45" t="s">
        <v>922</v>
      </c>
      <c r="C74" s="44" t="s">
        <v>1285</v>
      </c>
      <c r="D74" s="44"/>
      <c r="E74" s="47"/>
      <c r="F74" s="47"/>
      <c r="G74" s="47"/>
      <c r="H74" s="54"/>
      <c r="I74" s="54"/>
      <c r="J74" s="54"/>
      <c r="K74" s="54"/>
      <c r="L74" s="54"/>
      <c r="M74" s="54"/>
      <c r="N74" s="54"/>
    </row>
    <row r="75" spans="1:14" x14ac:dyDescent="0.25">
      <c r="A75" s="25" t="s">
        <v>1249</v>
      </c>
      <c r="B75" s="25" t="s">
        <v>1267</v>
      </c>
      <c r="C75" s="352">
        <v>100.3026468117438</v>
      </c>
      <c r="H75" s="23"/>
    </row>
    <row r="76" spans="1:14" x14ac:dyDescent="0.25">
      <c r="A76" s="25" t="s">
        <v>1250</v>
      </c>
      <c r="B76" s="25" t="s">
        <v>1283</v>
      </c>
      <c r="C76" s="352">
        <v>172.17497577862795</v>
      </c>
      <c r="H76" s="23"/>
    </row>
    <row r="77" spans="1:14" outlineLevel="1" x14ac:dyDescent="0.25">
      <c r="A77" s="25" t="s">
        <v>1251</v>
      </c>
      <c r="H77" s="23"/>
    </row>
    <row r="78" spans="1:14" outlineLevel="1" x14ac:dyDescent="0.25">
      <c r="A78" s="25" t="s">
        <v>1252</v>
      </c>
      <c r="H78" s="23"/>
    </row>
    <row r="79" spans="1:14" outlineLevel="1" x14ac:dyDescent="0.25">
      <c r="A79" s="25" t="s">
        <v>1253</v>
      </c>
      <c r="H79" s="23"/>
    </row>
    <row r="80" spans="1:14" outlineLevel="1" x14ac:dyDescent="0.25">
      <c r="A80" s="25" t="s">
        <v>1254</v>
      </c>
      <c r="H80" s="23"/>
    </row>
    <row r="81" spans="1:8" x14ac:dyDescent="0.25">
      <c r="A81" s="44"/>
      <c r="B81" s="45" t="s">
        <v>1255</v>
      </c>
      <c r="C81" s="44" t="s">
        <v>521</v>
      </c>
      <c r="D81" s="44" t="s">
        <v>522</v>
      </c>
      <c r="E81" s="47" t="s">
        <v>923</v>
      </c>
      <c r="F81" s="47" t="s">
        <v>924</v>
      </c>
      <c r="G81" s="47" t="s">
        <v>1276</v>
      </c>
      <c r="H81" s="23"/>
    </row>
    <row r="82" spans="1:8" x14ac:dyDescent="0.25">
      <c r="A82" s="25" t="s">
        <v>1256</v>
      </c>
      <c r="B82" s="25" t="s">
        <v>1270</v>
      </c>
      <c r="C82" s="338">
        <v>7.8034850279536053E-3</v>
      </c>
      <c r="D82" s="102" t="s">
        <v>967</v>
      </c>
      <c r="E82" s="102" t="s">
        <v>967</v>
      </c>
      <c r="F82" s="102" t="s">
        <v>967</v>
      </c>
      <c r="G82" s="338">
        <v>7.8034850279536053E-3</v>
      </c>
      <c r="H82" s="23"/>
    </row>
    <row r="83" spans="1:8" x14ac:dyDescent="0.25">
      <c r="A83" s="25" t="s">
        <v>1257</v>
      </c>
      <c r="B83" s="25" t="s">
        <v>1273</v>
      </c>
      <c r="C83" s="351">
        <v>6.1430845275988188E-3</v>
      </c>
      <c r="D83" s="102" t="s">
        <v>967</v>
      </c>
      <c r="E83" s="102" t="s">
        <v>967</v>
      </c>
      <c r="F83" s="102" t="s">
        <v>967</v>
      </c>
      <c r="G83" s="351">
        <v>6.1430845275988188E-3</v>
      </c>
      <c r="H83" s="23"/>
    </row>
    <row r="84" spans="1:8" x14ac:dyDescent="0.25">
      <c r="A84" s="25" t="s">
        <v>1258</v>
      </c>
      <c r="B84" s="25" t="s">
        <v>1271</v>
      </c>
      <c r="C84" s="338">
        <v>2.0052276127470359E-3</v>
      </c>
      <c r="D84" s="102" t="s">
        <v>967</v>
      </c>
      <c r="E84" s="102" t="s">
        <v>967</v>
      </c>
      <c r="F84" s="102" t="s">
        <v>967</v>
      </c>
      <c r="G84" s="338">
        <v>2.0052276127470359E-3</v>
      </c>
      <c r="H84" s="23"/>
    </row>
    <row r="85" spans="1:8" x14ac:dyDescent="0.25">
      <c r="A85" s="25" t="s">
        <v>1259</v>
      </c>
      <c r="B85" s="25" t="s">
        <v>1272</v>
      </c>
      <c r="C85" s="338">
        <v>3.2916522496948268E-3</v>
      </c>
      <c r="D85" s="102" t="s">
        <v>967</v>
      </c>
      <c r="E85" s="102" t="s">
        <v>967</v>
      </c>
      <c r="F85" s="102" t="s">
        <v>967</v>
      </c>
      <c r="G85" s="338">
        <v>3.2916522496948268E-3</v>
      </c>
      <c r="H85" s="23"/>
    </row>
    <row r="86" spans="1:8" x14ac:dyDescent="0.25">
      <c r="A86" s="25" t="s">
        <v>1275</v>
      </c>
      <c r="B86" s="25" t="s">
        <v>1274</v>
      </c>
      <c r="C86" s="351">
        <v>4.5795891922856356E-3</v>
      </c>
      <c r="D86" s="102" t="s">
        <v>967</v>
      </c>
      <c r="E86" s="102" t="s">
        <v>967</v>
      </c>
      <c r="F86" s="102" t="s">
        <v>967</v>
      </c>
      <c r="G86" s="338">
        <v>4.5795891922856356E-3</v>
      </c>
      <c r="H86" s="23"/>
    </row>
    <row r="87" spans="1:8" outlineLevel="1" x14ac:dyDescent="0.25">
      <c r="A87" s="25" t="s">
        <v>1260</v>
      </c>
      <c r="H87" s="23"/>
    </row>
    <row r="88" spans="1:8" outlineLevel="1" x14ac:dyDescent="0.25">
      <c r="A88" s="25" t="s">
        <v>1261</v>
      </c>
      <c r="H88" s="23"/>
    </row>
    <row r="89" spans="1:8" outlineLevel="1" x14ac:dyDescent="0.25">
      <c r="A89" s="25" t="s">
        <v>1262</v>
      </c>
      <c r="H89" s="23"/>
    </row>
    <row r="90" spans="1:8" outlineLevel="1" x14ac:dyDescent="0.25">
      <c r="A90" s="25" t="s">
        <v>1263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&amp;R&amp;G&amp;L&amp;"Calibri"&amp;12&amp;K0000FFClassification: Limited&amp;1#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2018-07-16T09:44:41Z</cp:lastPrinted>
  <dcterms:created xsi:type="dcterms:W3CDTF">2016-04-21T08:07:20Z</dcterms:created>
  <dcterms:modified xsi:type="dcterms:W3CDTF">2020-10-16T11:05:57Z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c2cfc213-4d06-4ca4-b41c-dcf0135a4047</vt:lpwstr>
  </property>
  <property fmtid="{D5CDD505-2E9C-101B-9397-08002B2CF9AE}" pid="3" name="Classification">
    <vt:lpwstr>Internal</vt:lpwstr>
  </property>
  <property fmtid="{D5CDD505-2E9C-101B-9397-08002B2CF9AE}" pid="4" name="HeadersandFooters">
    <vt:lpwstr>None</vt:lpwstr>
  </property>
  <property fmtid="{D5CDD505-2E9C-101B-9397-08002B2CF9AE}" pid="5" name="MSIP_Label_7bc792f8-6d75-423a-9981-629281829092_Enabled">
    <vt:lpwstr>True</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Owner">
    <vt:lpwstr>Tomek.Dzido@lloydsbanking.com</vt:lpwstr>
  </property>
  <property fmtid="{D5CDD505-2E9C-101B-9397-08002B2CF9AE}" pid="8" name="MSIP_Label_7bc792f8-6d75-423a-9981-629281829092_SetDate">
    <vt:lpwstr>2020-10-16T11:05:47.1360130Z</vt:lpwstr>
  </property>
  <property fmtid="{D5CDD505-2E9C-101B-9397-08002B2CF9AE}" pid="9" name="MSIP_Label_7bc792f8-6d75-423a-9981-629281829092_Name">
    <vt:lpwstr>Limited</vt:lpwstr>
  </property>
  <property fmtid="{D5CDD505-2E9C-101B-9397-08002B2CF9AE}" pid="10" name="MSIP_Label_7bc792f8-6d75-423a-9981-629281829092_Application">
    <vt:lpwstr>Microsoft Azure Information Protection</vt:lpwstr>
  </property>
  <property fmtid="{D5CDD505-2E9C-101B-9397-08002B2CF9AE}" pid="11" name="MSIP_Label_7bc792f8-6d75-423a-9981-629281829092_ActionId">
    <vt:lpwstr>2f577292-1668-402d-90ff-dbbe68749581</vt:lpwstr>
  </property>
  <property fmtid="{D5CDD505-2E9C-101B-9397-08002B2CF9AE}" pid="12" name="MSIP_Label_7bc792f8-6d75-423a-9981-629281829092_Extended_MSFT_Method">
    <vt:lpwstr>Automatic</vt:lpwstr>
  </property>
  <property fmtid="{D5CDD505-2E9C-101B-9397-08002B2CF9AE}" pid="13" name="Sensitivity">
    <vt:lpwstr>Limited</vt:lpwstr>
  </property>
</Properties>
</file>