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T:\IR_PROTECTED\2021\Website\Gone live - H2\"/>
    </mc:Choice>
  </mc:AlternateContent>
  <xr:revisionPtr revIDLastSave="0" documentId="8_{B6AD2CC0-262A-4846-B7F2-28FF3C22E763}" xr6:coauthVersionLast="47" xr6:coauthVersionMax="47" xr10:uidLastSave="{00000000-0000-0000-0000-000000000000}"/>
  <bookViews>
    <workbookView xWindow="-110" yWindow="-110" windowWidth="22780" windowHeight="1466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7">'D. Insert Nat Trans Templ'!$A$1:$M$455</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7">'D. Insert Nat Trans Templ'!$1:$1</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6" i="18" l="1"/>
  <c r="C38" i="8" l="1"/>
  <c r="C39" i="8"/>
  <c r="F10" i="5" l="1"/>
  <c r="F9" i="5"/>
  <c r="C173" i="9" l="1"/>
  <c r="C262" i="9" l="1"/>
  <c r="C261" i="9"/>
  <c r="C260" i="9"/>
  <c r="C238" i="9"/>
  <c r="C216" i="9"/>
  <c r="D191" i="9"/>
  <c r="D192" i="9"/>
  <c r="D193" i="9"/>
  <c r="D194" i="9"/>
  <c r="D195" i="9"/>
  <c r="D196" i="9"/>
  <c r="D197" i="9"/>
  <c r="D198" i="9"/>
  <c r="D199" i="9"/>
  <c r="D200" i="9"/>
  <c r="D201" i="9"/>
  <c r="D202" i="9"/>
  <c r="D203" i="9"/>
  <c r="D204" i="9"/>
  <c r="D205" i="9"/>
  <c r="D206" i="9"/>
  <c r="D207" i="9"/>
  <c r="D208" i="9"/>
  <c r="D209" i="9"/>
  <c r="D190" i="9"/>
  <c r="C209" i="9"/>
  <c r="C191" i="9"/>
  <c r="C192" i="9"/>
  <c r="C193" i="9"/>
  <c r="C194" i="9"/>
  <c r="C195" i="9"/>
  <c r="C196" i="9"/>
  <c r="C197" i="9"/>
  <c r="C198" i="9"/>
  <c r="C199" i="9"/>
  <c r="C200" i="9"/>
  <c r="C201" i="9"/>
  <c r="C202" i="9"/>
  <c r="C203" i="9"/>
  <c r="C204" i="9"/>
  <c r="C205" i="9"/>
  <c r="C206" i="9"/>
  <c r="C207" i="9"/>
  <c r="C208" i="9"/>
  <c r="C190" i="9"/>
  <c r="C187" i="9"/>
  <c r="F180" i="9"/>
  <c r="F173" i="9"/>
  <c r="F162" i="9"/>
  <c r="C161" i="9"/>
  <c r="F161" i="9" s="1"/>
  <c r="C160" i="9"/>
  <c r="F160" i="9" s="1"/>
  <c r="C174" i="9"/>
  <c r="F174" i="9" s="1"/>
  <c r="C151" i="9"/>
  <c r="F151" i="9" s="1"/>
  <c r="C172" i="9"/>
  <c r="F172" i="9" s="1"/>
  <c r="C171" i="9"/>
  <c r="F171" i="9" s="1"/>
  <c r="C170" i="9"/>
  <c r="F170" i="9" s="1"/>
  <c r="F152" i="9"/>
  <c r="C150" i="9"/>
  <c r="F150"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C99" i="9"/>
  <c r="F99" i="9" s="1"/>
  <c r="F78" i="9"/>
  <c r="F36" i="9"/>
  <c r="C12" i="9"/>
  <c r="C28" i="9"/>
  <c r="D359" i="9" l="1"/>
  <c r="D342" i="9"/>
  <c r="D343" i="9" s="1"/>
  <c r="D304" i="9"/>
  <c r="D327" i="9"/>
  <c r="C327" i="9"/>
  <c r="C359" i="9"/>
  <c r="C342" i="9"/>
  <c r="C343" i="9" s="1"/>
  <c r="C304" i="9"/>
  <c r="G86" i="18"/>
  <c r="C83" i="18"/>
  <c r="G83" i="18" s="1"/>
  <c r="C84" i="18"/>
  <c r="G84" i="18" s="1"/>
  <c r="C85" i="18"/>
  <c r="G85" i="18" s="1"/>
  <c r="C82" i="18"/>
  <c r="G82" i="18" s="1"/>
  <c r="C76" i="18"/>
  <c r="C75" i="18"/>
  <c r="C231" i="8"/>
  <c r="C219" i="8"/>
  <c r="C57" i="8" s="1"/>
  <c r="C53" i="8"/>
  <c r="D46" i="8" l="1"/>
  <c r="D89" i="8" l="1"/>
  <c r="F44" i="9" l="1"/>
  <c r="D44" i="9"/>
  <c r="C44" i="9"/>
  <c r="C58" i="11"/>
  <c r="C54" i="11"/>
  <c r="C26" i="11"/>
  <c r="C49" i="10"/>
  <c r="C77" i="10"/>
  <c r="C81" i="10"/>
  <c r="C360" i="9"/>
  <c r="F356" i="9" s="1"/>
  <c r="D353" i="9"/>
  <c r="C353" i="9"/>
  <c r="F347" i="9" s="1"/>
  <c r="D328" i="9"/>
  <c r="G310" i="9" s="1"/>
  <c r="G328" i="9" s="1"/>
  <c r="C328" i="9"/>
  <c r="F310" i="9" s="1"/>
  <c r="F328" i="9" s="1"/>
  <c r="G348" i="9" l="1"/>
  <c r="D360" i="9"/>
  <c r="G359" i="9" s="1"/>
  <c r="F346" i="9"/>
  <c r="F352" i="9"/>
  <c r="F358" i="9"/>
  <c r="F350" i="9"/>
  <c r="F348" i="9"/>
  <c r="G349" i="9"/>
  <c r="G346" i="9"/>
  <c r="F351" i="9"/>
  <c r="F349" i="9"/>
  <c r="F359" i="9"/>
  <c r="F357" i="9"/>
  <c r="G351" i="9"/>
  <c r="G347" i="9"/>
  <c r="G352" i="9"/>
  <c r="G350" i="9"/>
  <c r="D577" i="9"/>
  <c r="C577" i="9"/>
  <c r="G357" i="9" l="1"/>
  <c r="G356" i="9"/>
  <c r="G358" i="9"/>
  <c r="F360" i="9"/>
  <c r="F353" i="9"/>
  <c r="G575" i="9"/>
  <c r="G574" i="9"/>
  <c r="G576" i="9"/>
  <c r="G573" i="9"/>
  <c r="F573" i="9"/>
  <c r="F575" i="9"/>
  <c r="F574" i="9"/>
  <c r="F576" i="9"/>
  <c r="G353" i="9"/>
  <c r="D555" i="9"/>
  <c r="C555" i="9"/>
  <c r="G360" i="9" l="1"/>
  <c r="F577"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119" i="8" l="1"/>
  <c r="C119" i="8"/>
  <c r="D570" i="9"/>
  <c r="C570" i="9"/>
  <c r="D532" i="9"/>
  <c r="C532"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0" i="8"/>
  <c r="D292" i="8"/>
  <c r="D293" i="8"/>
  <c r="C293" i="8"/>
  <c r="C292" i="8"/>
  <c r="D300" i="8"/>
  <c r="C300"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F17" i="9" l="1"/>
  <c r="G438" i="9"/>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Redfern, Adam (Advised Team Manager, Connect)</author>
  </authors>
  <commentList>
    <comment ref="C29" authorId="0" shapeId="0" xr:uid="{00000000-0006-0000-0600-000001000000}">
      <text>
        <r>
          <rPr>
            <sz val="9"/>
            <color indexed="81"/>
            <rFont val="Tahoma"/>
            <family val="2"/>
          </rPr>
          <t xml:space="preserve">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
</t>
        </r>
      </text>
    </comment>
  </commentList>
</comments>
</file>

<file path=xl/sharedStrings.xml><?xml version="1.0" encoding="utf-8"?>
<sst xmlns="http://schemas.openxmlformats.org/spreadsheetml/2006/main" count="4738" uniqueCount="2588">
  <si>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</si>
  <si>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</si>
  <si>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</si>
  <si>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</si>
  <si>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</si>
  <si>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</si>
  <si>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</si>
  <si>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</si>
  <si>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</si>
  <si>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</si>
  <si>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</si>
  <si>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</si>
  <si>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</si>
  <si>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</si>
  <si>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</si>
  <si>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</si>
  <si>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</si>
  <si>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</si>
  <si>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</si>
  <si>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</si>
  <si>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</si>
  <si>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</si>
  <si>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</si>
  <si>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</si>
  <si>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</si>
  <si>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</si>
  <si>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</si>
  <si>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</si>
  <si>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</si>
  <si>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</si>
  <si>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</si>
  <si>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</si>
  <si>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</si>
  <si>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</si>
  <si>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</si>
  <si>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</si>
  <si>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</si>
  <si>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</si>
  <si>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</si>
  <si>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</si>
  <si>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</si>
  <si>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</si>
  <si>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</si>
  <si>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</si>
  <si>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</si>
  <si>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</si>
  <si>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</si>
  <si>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</si>
  <si>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</si>
  <si>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</si>
  <si>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</si>
  <si>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</si>
  <si>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</si>
  <si>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</si>
  <si>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</si>
  <si>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</si>
  <si>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</si>
  <si>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</si>
  <si>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</si>
  <si>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</si>
  <si>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</si>
  <si>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</si>
  <si>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</si>
  <si>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</si>
  <si>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</si>
  <si>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</si>
  <si>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</si>
  <si>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</si>
  <si>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</si>
  <si>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</si>
  <si>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</si>
  <si>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</si>
  <si>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</si>
  <si>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</si>
  <si>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</si>
  <si>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</si>
  <si>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</si>
  <si>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</si>
  <si>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</si>
  <si>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</si>
  <si>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</si>
  <si>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</si>
  <si>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</si>
  <si>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</si>
  <si>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</si>
  <si>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</si>
  <si>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</si>
  <si>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</si>
  <si>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</si>
  <si>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</si>
  <si>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</si>
  <si>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</si>
  <si>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</si>
  <si>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</si>
  <si>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</si>
  <si>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</si>
  <si>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</si>
  <si>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</si>
  <si>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</si>
  <si>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</si>
  <si>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</si>
  <si>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</si>
  <si>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</si>
  <si>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</si>
  <si>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</si>
  <si>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</si>
  <si>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</si>
  <si>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</si>
  <si>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</si>
  <si>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</si>
  <si>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</si>
  <si>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</si>
  <si>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</si>
  <si>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</si>
  <si>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</si>
  <si>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</si>
  <si>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</si>
  <si>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</si>
  <si>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</si>
  <si>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</si>
  <si>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</si>
  <si>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</si>
  <si>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</si>
  <si>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</si>
  <si>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</si>
  <si>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</si>
  <si>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</si>
  <si>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</si>
  <si>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</si>
  <si>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</si>
  <si>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</si>
  <si>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</si>
  <si>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</si>
  <si>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</si>
  <si>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</si>
  <si>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</si>
  <si>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</si>
  <si>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</si>
  <si>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</si>
  <si>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</si>
  <si>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</si>
  <si>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</si>
  <si>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</si>
  <si>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</si>
  <si>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</si>
  <si>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</si>
  <si>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</si>
  <si>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</si>
  <si>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</si>
  <si>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</si>
  <si>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</si>
  <si>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</si>
  <si>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</si>
  <si>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</si>
  <si>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</si>
  <si>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</si>
  <si>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</si>
  <si>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</si>
  <si>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</si>
  <si>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</si>
  <si>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</si>
  <si>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</si>
  <si>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</si>
  <si>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</si>
  <si>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</si>
  <si>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</si>
  <si>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</si>
  <si>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</si>
  <si>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</si>
  <si>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</si>
  <si>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</si>
  <si>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</si>
  <si>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</si>
  <si>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</si>
  <si>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</si>
  <si>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</si>
  <si>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</si>
  <si>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</si>
  <si>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</si>
  <si>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</si>
  <si>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</si>
  <si>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</si>
  <si>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</si>
  <si>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</si>
  <si>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</si>
  <si>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</si>
  <si>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</si>
  <si>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</si>
  <si>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</si>
  <si>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</si>
  <si>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</si>
  <si>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</si>
  <si>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</si>
  <si>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</si>
  <si>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</si>
  <si>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</si>
  <si>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</si>
  <si>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</si>
  <si>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</si>
  <si>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</si>
  <si>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</si>
  <si>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</si>
  <si>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</si>
  <si>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</si>
  <si>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</si>
  <si>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</si>
  <si>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</si>
  <si>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</si>
  <si>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</si>
  <si>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</si>
  <si>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</si>
  <si>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</si>
  <si>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</si>
  <si>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</si>
  <si>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</si>
  <si>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</si>
  <si>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</si>
  <si>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</si>
  <si>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</si>
  <si>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</si>
  <si>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</si>
  <si>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</si>
  <si>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</si>
  <si>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</si>
  <si>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</si>
  <si>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</si>
  <si>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</si>
  <si>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</si>
  <si>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</si>
  <si>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</si>
  <si>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</si>
  <si>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</si>
  <si>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</si>
  <si>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</si>
  <si>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</si>
  <si>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</si>
  <si>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</si>
  <si>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</si>
  <si>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</si>
  <si>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</si>
  <si>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</si>
  <si>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</si>
  <si>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</si>
  <si>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</si>
  <si>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</si>
  <si>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</si>
  <si>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</si>
  <si>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</si>
  <si>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</si>
  <si>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</si>
  <si>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</si>
  <si>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</si>
  <si>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</si>
  <si>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</si>
  <si>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</si>
  <si>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</si>
  <si>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</si>
  <si>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</si>
  <si>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</si>
  <si>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</si>
  <si>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</si>
  <si>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</si>
  <si>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</si>
  <si>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</si>
  <si>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</si>
  <si>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</si>
  <si>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</si>
  <si>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</si>
  <si>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</si>
  <si>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</si>
  <si>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</si>
  <si>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</si>
  <si>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</si>
  <si>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</si>
  <si>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</si>
  <si>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</si>
  <si>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</si>
  <si>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</si>
  <si>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</si>
  <si>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</si>
  <si>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</si>
  <si>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</si>
  <si>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</si>
  <si>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</si>
  <si>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</si>
  <si>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</si>
  <si>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</si>
  <si>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</si>
  <si>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</si>
  <si>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</si>
  <si>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</si>
  <si>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</si>
  <si>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</si>
  <si>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</si>
  <si>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</si>
  <si>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</si>
  <si>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</si>
  <si>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</si>
  <si>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</si>
  <si>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</si>
  <si>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</si>
  <si>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</si>
  <si>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</si>
  <si>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</si>
  <si>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</si>
  <si>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</si>
  <si>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</si>
  <si>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</si>
  <si>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</si>
  <si>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</si>
  <si>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</si>
  <si>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</si>
  <si>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</si>
  <si>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</si>
  <si>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</si>
  <si>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</si>
  <si>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</si>
  <si>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</si>
  <si>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</si>
  <si>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</si>
  <si>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</si>
  <si>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</si>
  <si>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</si>
  <si>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</si>
  <si>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</si>
  <si>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</si>
  <si>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</si>
  <si>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</si>
  <si>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</si>
  <si>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</si>
  <si>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</si>
  <si>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</si>
  <si>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</si>
  <si>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</si>
  <si>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</si>
  <si>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</si>
  <si>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</si>
  <si>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</si>
  <si>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</si>
  <si>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</si>
  <si>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</si>
  <si>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</si>
  <si>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</si>
  <si>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</si>
  <si>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</si>
  <si>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</si>
  <si>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</si>
  <si>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</si>
  <si>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</si>
  <si>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</si>
  <si>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</si>
  <si>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</si>
  <si>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</si>
  <si>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</si>
  <si>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</si>
  <si>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</si>
  <si>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</si>
  <si>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</si>
  <si>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</si>
  <si>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</si>
  <si>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</si>
  <si>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</si>
  <si>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</si>
  <si>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</si>
  <si>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</si>
  <si>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</si>
  <si>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</si>
  <si>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</si>
  <si>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</si>
  <si>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</si>
  <si>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</si>
  <si>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</si>
  <si>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</si>
  <si>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</si>
  <si>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</si>
  <si>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</si>
  <si>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</si>
  <si>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</si>
  <si>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</si>
  <si>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</si>
  <si>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</si>
  <si>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</si>
  <si>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</si>
  <si>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</si>
  <si>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</si>
  <si>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</si>
  <si>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</si>
  <si>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</si>
  <si>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</si>
  <si>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</si>
  <si>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</si>
  <si>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</si>
  <si>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</si>
  <si>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</si>
  <si>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</si>
  <si>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</si>
  <si>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</si>
  <si>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</si>
  <si>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</si>
  <si>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</si>
  <si>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</si>
  <si>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</si>
  <si>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</si>
  <si>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</si>
  <si>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</si>
  <si>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</si>
  <si>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</si>
  <si>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</si>
  <si>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</si>
  <si>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</si>
  <si>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</si>
  <si>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</si>
  <si>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</si>
  <si>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</si>
  <si>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</si>
  <si>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</si>
  <si>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</si>
  <si>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</si>
  <si>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</si>
  <si>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</si>
  <si>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</si>
  <si>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</si>
  <si>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</si>
  <si>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</si>
  <si>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</si>
  <si>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</si>
  <si>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</si>
  <si>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</si>
  <si>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</si>
  <si>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</si>
  <si>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</si>
  <si>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</si>
  <si>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</si>
  <si>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</si>
  <si>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</si>
  <si>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</si>
  <si>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</si>
  <si>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</si>
  <si>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</si>
  <si>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</si>
  <si>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</si>
  <si>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</si>
  <si>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</si>
  <si>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</si>
  <si>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</si>
  <si>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</si>
  <si>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</si>
  <si>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</si>
  <si>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</si>
  <si>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</si>
  <si>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</si>
  <si>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</si>
  <si>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</si>
  <si>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</si>
  <si>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</si>
  <si>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</si>
  <si>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</si>
  <si>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</si>
  <si>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</si>
  <si>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</si>
  <si>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</si>
  <si>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</si>
  <si>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</si>
  <si>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</si>
  <si>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</si>
  <si>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</si>
  <si>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</si>
  <si>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</si>
  <si>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</si>
  <si>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</si>
  <si>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</si>
  <si>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</si>
  <si>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</si>
  <si>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</si>
  <si>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</si>
  <si>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</si>
  <si>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</si>
  <si>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</si>
  <si>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</si>
  <si>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</si>
  <si>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</si>
  <si>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</si>
  <si>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</si>
  <si>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</si>
  <si>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</si>
  <si>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</si>
  <si>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</si>
  <si>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</si>
  <si>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</si>
  <si>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</si>
  <si>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</si>
  <si>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</si>
  <si>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</si>
  <si>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</si>
  <si>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</si>
  <si>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</si>
  <si>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</si>
  <si>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</si>
  <si>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</si>
  <si>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</si>
  <si>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</si>
  <si>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</si>
  <si>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</si>
  <si>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</si>
  <si>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</si>
  <si>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</si>
  <si>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</si>
  <si>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</si>
  <si>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</si>
  <si>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</si>
  <si>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</si>
  <si>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</si>
  <si>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</si>
  <si>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</si>
  <si>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</si>
  <si>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</si>
  <si>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</si>
  <si>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</si>
  <si>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</si>
  <si>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</si>
  <si>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</si>
  <si>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</si>
  <si>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</si>
  <si>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</si>
  <si>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</si>
  <si>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</si>
  <si>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</si>
  <si>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</si>
  <si>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</si>
  <si>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</si>
  <si>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</si>
  <si>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</si>
  <si>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</si>
  <si>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</si>
  <si>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</si>
  <si>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</si>
  <si>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</si>
  <si>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</si>
  <si>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</si>
  <si>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</si>
  <si>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</si>
  <si>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</si>
  <si>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</si>
  <si>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</si>
  <si>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</si>
  <si>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</si>
  <si>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</si>
  <si>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</si>
  <si>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</si>
  <si>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</si>
  <si>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</si>
  <si>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</si>
  <si>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</si>
  <si>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</si>
  <si>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</si>
  <si>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</si>
  <si>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</si>
  <si>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</si>
  <si>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</si>
  <si>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</si>
  <si>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</si>
  <si>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</si>
  <si>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</si>
  <si>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</si>
  <si>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</si>
  <si>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</si>
  <si>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</si>
  <si>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</si>
  <si>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</si>
  <si>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</si>
  <si>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</si>
  <si>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</si>
  <si>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</si>
  <si>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</si>
  <si>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</si>
  <si>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</si>
  <si>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</si>
  <si>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</si>
  <si>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</si>
  <si>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</si>
  <si>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</si>
  <si>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</si>
  <si>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</si>
  <si>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</si>
  <si>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</si>
  <si>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</si>
  <si>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</si>
  <si>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</si>
  <si>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</si>
  <si>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</si>
  <si>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</si>
  <si>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</si>
  <si>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</si>
  <si>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</si>
  <si>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</si>
  <si>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</si>
  <si>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</si>
  <si>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</si>
  <si>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</si>
  <si>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</si>
  <si>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</si>
  <si>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</si>
  <si>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</si>
  <si>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</si>
  <si>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</si>
  <si>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</si>
  <si>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</si>
  <si>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</si>
  <si>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</si>
  <si>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</si>
  <si>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</si>
  <si>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</si>
  <si>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</si>
  <si>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</si>
  <si>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</si>
  <si>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</si>
  <si>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</si>
  <si>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</si>
  <si>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</si>
  <si>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</si>
  <si>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</si>
  <si>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</si>
  <si>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</si>
  <si>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</si>
  <si>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</si>
  <si>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</si>
  <si>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</si>
  <si>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</si>
  <si>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</si>
  <si>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</si>
  <si>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</si>
  <si>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</si>
  <si>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</si>
  <si>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</si>
  <si>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</si>
  <si>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</si>
  <si>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</si>
  <si>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</si>
  <si>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</si>
  <si>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</si>
  <si>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</si>
  <si>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</si>
  <si>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</si>
  <si>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</si>
  <si>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</si>
  <si>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</si>
  <si>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</si>
  <si>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</si>
  <si>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</si>
  <si>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</si>
  <si>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</si>
  <si>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</si>
  <si>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</si>
  <si>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</si>
  <si>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</si>
  <si>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</si>
  <si>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</si>
  <si>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</si>
  <si>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</si>
  <si>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</si>
  <si>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</si>
  <si>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</si>
  <si>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</si>
  <si>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</si>
  <si>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</si>
  <si>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</si>
  <si>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</si>
  <si>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</si>
  <si>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</si>
  <si>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</si>
  <si>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</si>
  <si>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</si>
  <si>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</si>
  <si>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</si>
  <si>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</si>
  <si>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</si>
  <si>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</si>
  <si>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</si>
  <si>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</si>
  <si>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</si>
  <si>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</si>
  <si>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</si>
  <si>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</si>
  <si>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</si>
  <si>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</si>
  <si>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</si>
  <si>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</si>
  <si>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</si>
  <si>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</si>
  <si>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</si>
  <si>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</si>
  <si>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</si>
  <si>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</si>
  <si>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</si>
  <si>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</si>
  <si>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</si>
  <si>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</si>
  <si>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</si>
  <si>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</si>
  <si>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</si>
  <si>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</si>
  <si>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</si>
  <si>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</si>
  <si>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</si>
  <si>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</si>
  <si>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</si>
  <si>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</si>
  <si>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</si>
  <si>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</si>
  <si>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</si>
  <si>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</si>
  <si>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</si>
  <si>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</si>
  <si>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</si>
  <si>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</si>
  <si>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</si>
  <si>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</si>
  <si>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</si>
  <si>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</si>
  <si>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</si>
  <si>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</si>
  <si>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</si>
  <si>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</si>
  <si>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</si>
  <si>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</si>
  <si>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</si>
  <si>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</si>
  <si>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</si>
  <si>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</si>
  <si>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</si>
  <si>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</si>
  <si>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</si>
  <si>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</si>
  <si>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</si>
  <si>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</si>
  <si>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</si>
  <si>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</si>
  <si>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</si>
  <si>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</si>
  <si>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</si>
  <si>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</si>
  <si>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</si>
  <si>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</si>
  <si>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</si>
  <si>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</si>
  <si>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</si>
  <si>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</si>
  <si>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</si>
  <si>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</si>
  <si>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</si>
  <si>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</si>
  <si>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</si>
  <si>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</si>
  <si>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</si>
  <si>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</si>
  <si>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</si>
  <si>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</si>
  <si>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</si>
  <si>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</si>
  <si>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</si>
  <si>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</si>
  <si>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</si>
  <si>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</si>
  <si>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</si>
  <si>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</si>
  <si>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</si>
  <si>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</si>
  <si>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</si>
  <si>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</si>
  <si>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</si>
  <si>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</si>
  <si>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</si>
  <si>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</si>
  <si>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</si>
  <si>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</si>
  <si>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</si>
  <si>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</si>
  <si>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</si>
  <si>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</si>
  <si>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</si>
  <si>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</si>
  <si>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</si>
  <si>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</si>
  <si>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</si>
  <si>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</si>
  <si>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</si>
  <si>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</si>
  <si>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</si>
  <si>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</si>
  <si>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</si>
  <si>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</si>
  <si>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</si>
  <si>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</si>
  <si>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</si>
  <si>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</si>
  <si>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</si>
  <si>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</si>
  <si>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</si>
  <si>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</si>
  <si>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</si>
  <si>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</si>
  <si>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</si>
  <si>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</si>
  <si>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</si>
  <si>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</si>
  <si>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</si>
  <si>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</si>
  <si>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</si>
  <si>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</si>
  <si>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</si>
  <si>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</si>
  <si>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</si>
  <si>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</si>
  <si>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</si>
  <si>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</si>
  <si>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</si>
  <si>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</si>
  <si>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</si>
  <si>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</si>
  <si>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</si>
  <si>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</si>
  <si>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</si>
  <si>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</si>
  <si>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</si>
  <si>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</si>
  <si>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</si>
  <si>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</si>
  <si>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</si>
  <si>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</si>
  <si>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</si>
  <si>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</si>
  <si>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</si>
  <si>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</si>
  <si>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</si>
  <si>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</si>
  <si>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</si>
  <si>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</si>
  <si>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</si>
  <si>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</si>
  <si>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</si>
  <si>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</si>
  <si>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</si>
  <si>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</si>
  <si>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</si>
  <si>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</si>
  <si>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</si>
  <si>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</si>
  <si>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</si>
  <si>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</si>
  <si>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</si>
  <si>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</si>
  <si>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</si>
  <si>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</si>
  <si>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</si>
  <si>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</si>
  <si>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</si>
  <si>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</si>
  <si>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</si>
  <si>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</si>
  <si>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</si>
  <si>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</si>
  <si>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</si>
  <si>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</si>
  <si>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</si>
  <si>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</si>
  <si>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</si>
  <si>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</si>
  <si>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</si>
  <si>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</si>
  <si>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</si>
  <si>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</si>
  <si>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</si>
  <si>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</si>
  <si>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</si>
  <si>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</si>
  <si>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</si>
  <si>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</si>
  <si>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</si>
  <si>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</si>
  <si>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</si>
  <si>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</si>
  <si>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</si>
  <si>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</si>
  <si>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</si>
  <si>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</si>
  <si>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</si>
  <si>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</si>
  <si>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</si>
  <si>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</si>
  <si>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</si>
  <si>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</si>
  <si>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</si>
  <si>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</si>
  <si>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</si>
  <si>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</si>
  <si>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</si>
  <si>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</si>
  <si>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</si>
  <si>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</si>
  <si>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</si>
  <si>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</si>
  <si>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</si>
  <si>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</si>
  <si>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</si>
  <si>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</si>
  <si>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</si>
  <si>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</si>
  <si>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</si>
  <si>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</si>
  <si>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</si>
  <si>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</si>
  <si>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</si>
  <si>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</si>
  <si>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</si>
  <si>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</si>
  <si>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</si>
  <si>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</si>
  <si>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</si>
  <si>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</si>
  <si>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</si>
  <si>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</si>
  <si>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</si>
  <si>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</si>
  <si>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</si>
  <si>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</si>
  <si>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</si>
  <si>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</si>
  <si>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</si>
  <si>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</si>
  <si>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</si>
  <si>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</si>
  <si>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</si>
  <si>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</si>
  <si>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</si>
  <si>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</si>
  <si>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</si>
  <si>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</si>
  <si>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</si>
  <si>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</si>
  <si>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</si>
  <si>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</si>
  <si>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</si>
  <si>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</si>
  <si>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</si>
  <si>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</si>
  <si>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</si>
  <si>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</si>
  <si>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</si>
  <si>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</si>
  <si>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</si>
  <si>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</si>
  <si>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</si>
  <si>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</si>
  <si>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</si>
  <si>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</si>
  <si>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</si>
  <si>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</si>
  <si>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</si>
  <si>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</si>
  <si>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</si>
  <si>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</si>
  <si>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</si>
  <si>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</si>
  <si>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</si>
  <si>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</si>
  <si>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</si>
  <si>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</si>
  <si>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</si>
  <si>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</si>
  <si>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</si>
  <si>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</si>
  <si>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</si>
  <si>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</si>
  <si>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</si>
  <si>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</si>
  <si>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</si>
  <si>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</si>
  <si>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</si>
  <si>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</si>
  <si>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</si>
  <si>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</si>
  <si>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</si>
  <si>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</si>
  <si>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</si>
  <si>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</si>
  <si>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</si>
  <si>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</si>
  <si>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</si>
  <si>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</si>
  <si>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</si>
  <si>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</si>
  <si>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</si>
  <si>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</si>
  <si>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</si>
  <si>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</si>
  <si>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</si>
  <si>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</si>
  <si>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</si>
  <si>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</si>
  <si>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</si>
  <si>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</si>
  <si>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</si>
  <si>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</si>
  <si>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</si>
  <si>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</si>
  <si>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</si>
  <si>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</si>
  <si>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</si>
  <si>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</si>
  <si>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</si>
  <si>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</si>
  <si>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</si>
  <si>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</si>
  <si>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</si>
  <si>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</si>
  <si>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</si>
  <si>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</si>
  <si>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</si>
  <si>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</si>
  <si>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</si>
  <si>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</si>
  <si>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</si>
  <si>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</si>
  <si>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</si>
  <si>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</si>
  <si>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</si>
  <si>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</si>
  <si>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</si>
  <si>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</si>
  <si>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</si>
  <si>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</si>
  <si>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</si>
  <si>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</si>
  <si>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</si>
  <si>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</si>
  <si>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</si>
  <si>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</si>
  <si>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</si>
  <si>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</si>
  <si>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</si>
  <si>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</si>
  <si>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</si>
  <si>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</si>
  <si>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</si>
  <si>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</si>
  <si>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</si>
  <si>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</si>
  <si>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</si>
  <si>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</si>
  <si>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</si>
  <si>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</si>
  <si>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</si>
  <si>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</si>
  <si>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</si>
  <si>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</si>
  <si>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</si>
  <si>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</si>
  <si>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</si>
  <si>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</si>
  <si>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</si>
  <si>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</si>
  <si>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</si>
  <si>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</si>
  <si>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</si>
  <si>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</si>
  <si>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</si>
  <si>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</si>
  <si>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</si>
  <si>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</si>
  <si>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</si>
  <si>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</si>
  <si>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</si>
  <si>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</si>
  <si>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</si>
  <si>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</si>
  <si>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</si>
  <si>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</si>
  <si>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</si>
  <si>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</si>
  <si>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</si>
  <si>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</si>
  <si>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</si>
  <si>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</si>
  <si>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</si>
  <si>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</si>
  <si>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</si>
  <si>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</si>
  <si>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</si>
  <si>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</si>
  <si>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</si>
  <si>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</si>
  <si>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</si>
  <si>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</si>
  <si>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</si>
  <si>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</si>
  <si>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</si>
  <si>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</si>
  <si>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</si>
  <si>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</si>
  <si>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</si>
  <si>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</si>
  <si>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</si>
  <si>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</si>
  <si>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</si>
  <si>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</si>
  <si>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</si>
  <si>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</si>
  <si>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</si>
  <si>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</si>
  <si>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</si>
  <si>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</si>
  <si>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</si>
  <si>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</si>
  <si>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</si>
  <si>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</si>
  <si>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</si>
  <si>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</si>
  <si>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</si>
  <si>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</si>
  <si>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</si>
  <si>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</si>
  <si>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</si>
  <si>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</si>
  <si>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</si>
  <si>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</si>
  <si>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</si>
  <si>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</si>
  <si>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</si>
  <si>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</si>
  <si>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</si>
  <si>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</si>
  <si>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</si>
  <si>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</si>
  <si>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</si>
  <si>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</si>
  <si>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</si>
  <si>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</si>
  <si>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</si>
  <si>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</si>
  <si>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</si>
  <si>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</si>
  <si>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</si>
  <si>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</si>
  <si>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</si>
  <si>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</si>
  <si>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</si>
  <si>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</si>
  <si>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</si>
  <si>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</si>
  <si>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</si>
  <si>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</si>
  <si>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</si>
  <si>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</si>
  <si>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</si>
  <si>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</si>
  <si>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</si>
  <si>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</si>
  <si>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</si>
  <si>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</si>
  <si>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</si>
  <si>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</si>
  <si>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</si>
  <si>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</si>
  <si>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</si>
  <si>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</si>
  <si>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</si>
  <si>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</si>
  <si>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</si>
  <si>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</si>
  <si>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</si>
  <si>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</si>
  <si>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</si>
  <si>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</si>
  <si>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</si>
  <si>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</si>
  <si>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</si>
  <si>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</si>
  <si>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</si>
  <si>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</si>
  <si>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</si>
  <si>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</si>
  <si>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</si>
  <si>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</si>
  <si>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</si>
  <si>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</si>
  <si>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</si>
  <si>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</si>
  <si>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</si>
  <si>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</si>
  <si>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</si>
  <si>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</si>
  <si>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</si>
  <si>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</si>
  <si>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</si>
  <si>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</si>
  <si>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</si>
  <si>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</si>
  <si>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</si>
  <si>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</si>
  <si>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</si>
  <si>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</si>
  <si>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</si>
  <si>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</si>
  <si>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</si>
  <si>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</si>
  <si>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</si>
  <si>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</si>
  <si>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</si>
  <si>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</si>
  <si>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</si>
  <si>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</si>
  <si>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</si>
  <si>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</si>
  <si>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</si>
  <si>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</si>
  <si>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</si>
  <si>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</si>
  <si>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</si>
  <si>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</si>
  <si>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</si>
  <si>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</si>
  <si>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</si>
  <si>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</si>
  <si>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</si>
  <si>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</si>
  <si>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</si>
  <si>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</si>
  <si>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</si>
  <si>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</si>
  <si>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</si>
  <si>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</si>
  <si>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</si>
  <si>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</si>
  <si>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</si>
  <si>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</si>
  <si>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</si>
  <si>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</si>
  <si>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</si>
  <si>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</si>
  <si>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</si>
  <si>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</si>
  <si>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</si>
  <si>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</si>
  <si>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</si>
  <si>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</si>
  <si>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</si>
  <si>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</si>
  <si>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</si>
  <si>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</si>
  <si>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</si>
  <si>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</si>
  <si>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</si>
  <si>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</si>
  <si>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</si>
  <si>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</si>
  <si>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</si>
  <si>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</si>
  <si>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</si>
  <si>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</si>
  <si>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</si>
  <si>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</si>
  <si>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</si>
  <si>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</si>
  <si>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</si>
  <si>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</si>
  <si>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</si>
  <si>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</si>
  <si>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</si>
  <si>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</si>
  <si>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</si>
  <si>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</si>
  <si>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</si>
  <si>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</si>
  <si>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</si>
  <si>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</si>
  <si>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</si>
  <si>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</si>
  <si>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</si>
  <si>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</si>
  <si>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</si>
  <si>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</si>
  <si>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</si>
  <si>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</si>
  <si>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</si>
  <si>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</si>
  <si>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</si>
  <si>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</si>
  <si>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</si>
  <si>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</si>
  <si>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</si>
  <si>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</si>
  <si>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</si>
  <si>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</si>
  <si>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</si>
  <si>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</si>
  <si>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</si>
  <si>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</si>
  <si>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</si>
  <si>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</si>
  <si>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</si>
  <si>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</si>
  <si>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</si>
  <si>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</si>
  <si>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</si>
  <si>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</si>
  <si>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</si>
  <si>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</si>
  <si>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</si>
  <si>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</si>
  <si>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</si>
  <si>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</si>
  <si>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</si>
  <si>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</si>
  <si>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</si>
  <si>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</si>
  <si>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</si>
  <si>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</si>
  <si>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</si>
  <si>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</si>
  <si>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</si>
  <si>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</si>
  <si>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</si>
  <si>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</si>
  <si>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</si>
  <si>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</si>
  <si>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</si>
  <si>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</si>
  <si>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</si>
  <si>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</si>
  <si>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</si>
  <si>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</si>
  <si>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</si>
  <si>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</si>
  <si>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</si>
  <si>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</si>
  <si>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</si>
  <si>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</si>
  <si>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</si>
  <si>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</si>
  <si>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</si>
  <si>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</si>
  <si>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</si>
  <si>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</si>
  <si>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</si>
  <si>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</si>
  <si>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</si>
  <si>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</si>
  <si>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</si>
  <si>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</si>
  <si>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</si>
  <si>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</si>
  <si>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</si>
  <si>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</si>
  <si>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</si>
  <si>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</si>
  <si>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</si>
  <si>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</si>
  <si>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</si>
  <si>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</si>
  <si>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</si>
  <si>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</si>
  <si>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</si>
  <si>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</si>
  <si>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</si>
  <si>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</si>
  <si>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</si>
  <si>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</si>
  <si>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</si>
  <si>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</si>
  <si>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</si>
  <si>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</si>
  <si>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</si>
  <si>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</si>
  <si>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</si>
  <si>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</si>
  <si>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</si>
  <si>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</si>
  <si>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</si>
  <si>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</si>
  <si>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</si>
  <si>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</si>
  <si>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</si>
  <si>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</si>
  <si>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</si>
  <si>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</si>
  <si>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</si>
  <si>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</si>
  <si>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</si>
  <si>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</si>
  <si>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</si>
  <si>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</si>
  <si>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</si>
  <si>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</si>
  <si>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</si>
  <si>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</si>
  <si>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</si>
  <si>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</si>
  <si>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</si>
  <si>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</si>
  <si>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</si>
  <si>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</si>
  <si>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</si>
  <si>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</si>
  <si>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</si>
  <si>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</si>
  <si>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</si>
  <si>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</si>
  <si>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</si>
  <si>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</si>
  <si>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</si>
  <si>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</si>
  <si>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</si>
  <si>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</si>
  <si>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</si>
  <si>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</si>
  <si>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</si>
  <si>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</si>
  <si>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</si>
  <si>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</si>
  <si>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</si>
  <si>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</si>
  <si>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</si>
  <si>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</si>
  <si>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</si>
  <si>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</si>
  <si>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</si>
  <si>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</si>
  <si>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</si>
  <si>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</si>
  <si>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</si>
  <si>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</si>
  <si>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</si>
  <si>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</si>
  <si>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</si>
  <si>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</si>
  <si>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</si>
  <si>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</si>
  <si>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</si>
  <si>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</si>
  <si>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</si>
  <si>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</si>
  <si>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</si>
  <si>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</si>
  <si>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</si>
  <si>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</si>
  <si>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</si>
  <si>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</si>
  <si>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</si>
  <si>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</si>
  <si>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</si>
  <si>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</si>
  <si>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</si>
  <si>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</si>
  <si>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</si>
  <si>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</si>
  <si>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</si>
  <si>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</si>
  <si>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</si>
  <si>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</si>
  <si>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</si>
  <si>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</si>
  <si>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</si>
  <si>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</si>
  <si>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</si>
  <si>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</si>
  <si>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</si>
  <si>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</si>
  <si>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</si>
  <si>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</si>
  <si>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</si>
  <si>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</si>
  <si>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</si>
  <si>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</si>
  <si>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</si>
  <si>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</si>
  <si>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</si>
  <si>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</si>
  <si>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</si>
  <si>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</si>
  <si>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</si>
  <si>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</si>
  <si>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</si>
  <si>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</si>
  <si>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</si>
  <si>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</si>
  <si>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</si>
  <si>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</si>
  <si>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</si>
  <si>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</si>
  <si>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</si>
  <si>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</si>
  <si>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</si>
  <si>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</si>
  <si>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</si>
  <si>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</si>
  <si>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</si>
  <si>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</si>
  <si>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</si>
  <si>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</si>
  <si>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</si>
  <si>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</si>
  <si>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</si>
  <si>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</si>
  <si>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</si>
  <si>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</si>
  <si>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</si>
  <si>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</si>
  <si>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</si>
  <si>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</si>
  <si>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</si>
  <si>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</si>
  <si>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</si>
  <si>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</si>
  <si>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</si>
  <si>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</si>
  <si>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</si>
  <si>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</si>
  <si>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</si>
  <si>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</si>
  <si>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</si>
  <si>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</si>
  <si>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</si>
  <si>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</si>
  <si>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</si>
  <si>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</si>
  <si>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</si>
  <si>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</si>
  <si>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</si>
  <si>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</si>
  <si>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</si>
  <si>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</si>
  <si>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</si>
  <si>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</si>
  <si>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</si>
  <si>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</si>
  <si>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</si>
  <si>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</si>
  <si>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</si>
  <si>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</si>
  <si>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</si>
  <si>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</si>
  <si>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</si>
  <si>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</si>
  <si>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</si>
  <si>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</si>
  <si>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</si>
  <si>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</si>
  <si>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</si>
  <si>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</si>
  <si>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</si>
  <si>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</si>
  <si>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</si>
  <si>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</si>
  <si>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</si>
  <si>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</si>
  <si>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</si>
  <si>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</si>
  <si>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</si>
  <si>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</si>
  <si>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</si>
  <si>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</si>
  <si>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</si>
  <si>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</si>
  <si>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</si>
  <si>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</si>
  <si>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</si>
  <si>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</si>
  <si>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</si>
  <si>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</si>
  <si>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</si>
  <si>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</si>
  <si>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</si>
  <si>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</si>
  <si>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</si>
  <si>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</si>
  <si>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</si>
  <si>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</si>
  <si>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</si>
  <si>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</si>
  <si>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</si>
  <si>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</si>
  <si>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</si>
  <si>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</si>
  <si>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</si>
  <si>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</si>
  <si>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</si>
  <si>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</si>
  <si>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</si>
  <si>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</si>
  <si>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</si>
  <si>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</si>
  <si>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</si>
  <si>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</si>
  <si>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</si>
  <si>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</si>
  <si>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</si>
  <si>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</si>
  <si>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</si>
  <si>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</si>
  <si>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</si>
  <si>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</si>
  <si>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</si>
  <si>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</si>
  <si>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</si>
  <si>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</si>
  <si>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</si>
  <si>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</si>
  <si>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</si>
  <si>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</si>
  <si>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</si>
  <si>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</si>
  <si>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</si>
  <si>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</si>
  <si>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</si>
  <si>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</si>
  <si>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</si>
  <si>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</si>
  <si>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</si>
  <si>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</si>
  <si>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</si>
  <si>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</si>
  <si>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</si>
  <si>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</si>
  <si>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</si>
  <si>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</si>
  <si>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</si>
  <si>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</si>
  <si>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</si>
  <si>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</si>
  <si>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</si>
  <si>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</si>
  <si>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</si>
  <si>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</si>
  <si>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</si>
  <si>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</si>
  <si>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</si>
  <si>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</si>
  <si>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</si>
  <si>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</si>
  <si>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</si>
  <si>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</si>
  <si>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</si>
  <si>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</si>
  <si>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</si>
  <si>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</si>
  <si>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</si>
  <si>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</si>
  <si>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</si>
  <si>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</si>
  <si>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</si>
  <si>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</si>
  <si>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</si>
  <si>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</si>
  <si>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</si>
  <si>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</si>
  <si>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</si>
  <si>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</si>
  <si>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</si>
  <si>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</si>
  <si>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</si>
  <si>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</si>
  <si>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</si>
  <si>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</si>
  <si>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</si>
  <si>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</si>
  <si>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</si>
  <si>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</si>
  <si>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</si>
  <si>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</si>
  <si>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</si>
  <si>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</si>
  <si>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</si>
  <si>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</si>
  <si>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</si>
  <si>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</si>
  <si>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</si>
  <si>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</si>
  <si>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</si>
  <si>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</si>
  <si>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</si>
  <si>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</si>
  <si>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</si>
  <si>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</si>
  <si>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</si>
  <si>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</si>
  <si>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</si>
  <si>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</si>
  <si>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</si>
  <si>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</si>
  <si>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</si>
  <si>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</si>
  <si>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</si>
  <si>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</si>
  <si>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</si>
  <si>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</si>
  <si>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</si>
  <si>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</si>
  <si>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</si>
  <si>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</si>
  <si>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</si>
  <si>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</si>
  <si>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</si>
  <si>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</si>
  <si>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</si>
  <si>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</si>
  <si>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</si>
  <si>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</si>
  <si>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</si>
  <si>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</si>
  <si>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</si>
  <si>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</si>
  <si>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</si>
  <si>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</si>
  <si>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</si>
  <si>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</si>
  <si>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</si>
  <si>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</si>
  <si>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</si>
  <si>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</si>
  <si>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</si>
  <si>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</si>
  <si>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</si>
  <si>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</si>
  <si>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</si>
  <si>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</si>
  <si>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</si>
  <si>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</si>
  <si>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</si>
  <si>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</si>
  <si>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</si>
  <si>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</si>
  <si>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</si>
  <si>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</si>
  <si>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</si>
  <si>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</si>
  <si>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</si>
  <si>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</si>
  <si>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</si>
  <si>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</si>
  <si>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</si>
  <si>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</si>
  <si>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</si>
  <si>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</si>
  <si>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</si>
  <si>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</si>
  <si>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</si>
  <si>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</si>
  <si>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</si>
  <si>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</si>
  <si>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</si>
  <si>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</si>
  <si>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</si>
  <si>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</si>
  <si>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</si>
  <si>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</si>
  <si>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</si>
  <si>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</si>
  <si>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</si>
  <si>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</si>
  <si>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</si>
  <si>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</si>
  <si>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</si>
  <si>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</si>
  <si>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</si>
  <si>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</si>
  <si>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</si>
  <si>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</si>
  <si>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</si>
  <si>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</si>
  <si>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</si>
  <si>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</si>
  <si>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</si>
  <si>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</si>
  <si>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</si>
  <si>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</si>
  <si>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</si>
  <si>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</si>
  <si>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</si>
  <si>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</si>
  <si>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</si>
  <si>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</si>
  <si>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</si>
  <si>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</si>
  <si>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</si>
  <si>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</si>
  <si>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</si>
  <si>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</si>
  <si>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</si>
  <si>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</si>
  <si>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</si>
  <si>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</si>
  <si>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</si>
  <si>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</si>
  <si>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</si>
  <si>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</si>
  <si>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</si>
  <si>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</si>
  <si>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</si>
  <si>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</si>
  <si>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</si>
  <si>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</si>
  <si>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</si>
  <si>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</si>
  <si>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</si>
  <si>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</si>
  <si>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</si>
  <si>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</si>
  <si>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</si>
  <si>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</si>
  <si>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</si>
  <si>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</si>
  <si>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</si>
  <si>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</si>
  <si>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</si>
  <si>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</si>
  <si>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</si>
  <si>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</si>
  <si>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</si>
  <si>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</si>
  <si>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</si>
  <si>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</si>
  <si>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</si>
  <si>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</si>
  <si>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</si>
  <si>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</si>
  <si>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</si>
  <si>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</si>
  <si>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</si>
  <si>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</si>
  <si>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</si>
  <si>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</si>
  <si>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</si>
  <si>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</si>
  <si>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</si>
  <si>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</si>
  <si>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</si>
  <si>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</si>
  <si>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</si>
  <si>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</si>
  <si>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</si>
  <si>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</si>
  <si>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</si>
  <si>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</si>
  <si>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</si>
  <si>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</si>
  <si>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</si>
  <si>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</si>
  <si>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</si>
  <si>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</si>
  <si>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</si>
  <si>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</si>
  <si>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</si>
  <si>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</si>
  <si>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</si>
  <si>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</si>
  <si>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</si>
  <si>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</si>
  <si>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</si>
  <si>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</si>
  <si>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</si>
  <si>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</si>
  <si>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</si>
  <si>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</si>
  <si>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</si>
  <si>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</si>
  <si>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</si>
  <si>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</si>
  <si>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</si>
  <si>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</si>
  <si>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</si>
  <si>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</si>
  <si>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</si>
  <si>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</si>
  <si>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</si>
  <si>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</si>
  <si>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</si>
  <si>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</si>
  <si>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</si>
  <si>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</si>
  <si>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</si>
  <si>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</si>
  <si>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</si>
  <si>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</si>
  <si>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</si>
  <si>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</si>
  <si>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</si>
  <si>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</si>
  <si>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</si>
  <si>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</si>
  <si>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</si>
  <si>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</si>
  <si>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</si>
  <si>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</si>
  <si>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</si>
  <si>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</si>
  <si>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</si>
  <si>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</si>
  <si>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</si>
  <si>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</si>
  <si>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</si>
  <si>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</si>
  <si>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</si>
  <si>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</si>
  <si>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</si>
  <si>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</si>
  <si>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</si>
  <si>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</si>
  <si>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</si>
  <si>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</si>
  <si>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</si>
  <si>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</si>
  <si>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</si>
  <si>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</si>
  <si>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</si>
  <si>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</si>
  <si>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</si>
  <si>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</si>
  <si>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</si>
  <si>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</si>
  <si>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</si>
  <si>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</si>
  <si>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</si>
  <si>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</si>
  <si>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</si>
  <si>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</si>
  <si>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</si>
  <si>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</si>
  <si>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</si>
  <si>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</si>
  <si>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</si>
  <si>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</si>
  <si>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</si>
  <si>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</si>
  <si>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</si>
  <si>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</si>
  <si>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</si>
  <si>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</si>
  <si>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</si>
  <si>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</si>
  <si>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</si>
  <si>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</si>
  <si>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</si>
  <si>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</si>
  <si>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</si>
  <si>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</si>
  <si>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</si>
  <si>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</si>
  <si>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</si>
  <si>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</si>
  <si>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</si>
  <si>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</si>
  <si>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</si>
  <si>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</si>
  <si>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</si>
  <si>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</si>
  <si>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</si>
  <si>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</si>
  <si>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</si>
  <si>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</si>
  <si>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Y</t>
  </si>
  <si>
    <t>N</t>
  </si>
  <si>
    <t>Owner-occupied</t>
  </si>
  <si>
    <t>Second home</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</si>
  <si>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</si>
  <si>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</si>
  <si>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</si>
  <si>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</si>
  <si>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</si>
  <si>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</si>
  <si>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</si>
  <si>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</si>
  <si>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</si>
  <si>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</si>
  <si>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</si>
  <si>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</si>
  <si>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</si>
  <si>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</si>
  <si>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</si>
  <si>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</si>
  <si>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</si>
  <si>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</si>
  <si>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</si>
  <si>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</si>
  <si>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n/a</t>
  </si>
  <si>
    <t>AAA</t>
  </si>
  <si>
    <t>Aaa</t>
  </si>
  <si>
    <t>Issuer</t>
  </si>
  <si>
    <t>F1 / 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</si>
  <si>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</si>
  <si>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</si>
  <si>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</si>
  <si>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</si>
  <si>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</si>
  <si>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</si>
  <si>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</si>
  <si>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</si>
  <si>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</si>
  <si>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</si>
  <si>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</si>
  <si>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</si>
  <si>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</si>
  <si>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</si>
  <si>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</si>
  <si>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</si>
  <si>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</si>
  <si>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</si>
  <si>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</si>
  <si>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</si>
  <si>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</si>
  <si>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</si>
  <si>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</si>
  <si>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</si>
  <si>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</si>
  <si>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</si>
  <si>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</si>
  <si>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</si>
  <si>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</si>
  <si>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</si>
  <si>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</si>
  <si>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</si>
  <si>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</si>
  <si>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</si>
  <si>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</si>
  <si>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</si>
  <si>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</si>
  <si>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</si>
  <si>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</si>
  <si>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</si>
  <si>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</si>
  <si>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</si>
  <si>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</si>
  <si>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</si>
  <si>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</si>
  <si>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</si>
  <si>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</si>
  <si>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</si>
  <si>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</si>
  <si>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</si>
  <si>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</si>
  <si>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</si>
  <si>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</si>
  <si>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</si>
  <si>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</si>
  <si>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</si>
  <si>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</si>
  <si>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</si>
  <si>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</si>
  <si>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</si>
  <si>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</si>
  <si>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</si>
  <si>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</si>
  <si>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</si>
  <si>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</si>
  <si>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</si>
  <si>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</si>
  <si>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</si>
  <si>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</si>
  <si>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</si>
  <si>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</si>
  <si>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</si>
  <si>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</si>
  <si>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</si>
  <si>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</si>
  <si>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</si>
  <si>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</si>
  <si>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</si>
  <si>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</si>
  <si>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</si>
  <si>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</si>
  <si>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</si>
  <si>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</si>
  <si>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</si>
  <si>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</si>
  <si>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</si>
  <si>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</si>
  <si>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</si>
  <si>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</si>
  <si>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</si>
  <si>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</si>
  <si>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</si>
  <si>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</si>
  <si>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</si>
  <si>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</si>
  <si>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</si>
  <si>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</si>
  <si>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</si>
  <si>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</si>
  <si>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</si>
  <si>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</si>
  <si>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</si>
  <si>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</si>
  <si>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</si>
  <si>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</si>
  <si>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</si>
  <si>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</si>
  <si>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</si>
  <si>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</si>
  <si>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2.10% &amp; 3.59%</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</si>
  <si>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</si>
  <si>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</si>
  <si>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</si>
  <si>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</si>
  <si>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</si>
  <si>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</si>
  <si>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</si>
  <si>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</si>
  <si>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</si>
  <si>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</si>
  <si>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</si>
  <si>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</si>
  <si>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</si>
  <si>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</si>
  <si>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</si>
  <si>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</si>
  <si>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</si>
  <si>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</si>
  <si>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</si>
  <si>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</si>
  <si>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</si>
  <si>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</si>
  <si>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</si>
  <si>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</si>
  <si>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</si>
  <si>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</si>
  <si>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</si>
  <si>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</si>
  <si>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</si>
  <si>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</si>
  <si>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</si>
  <si>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</si>
  <si>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</si>
  <si>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</si>
  <si>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</si>
  <si>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</si>
  <si>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</si>
  <si>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</si>
  <si>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</si>
  <si>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</si>
  <si>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</si>
  <si>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</si>
  <si>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</si>
  <si>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</si>
  <si>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</si>
  <si>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</si>
  <si>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</si>
  <si>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</si>
  <si>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</si>
  <si>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</si>
  <si>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</si>
  <si>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</si>
  <si>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</si>
  <si>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</si>
  <si>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</si>
  <si>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</si>
  <si>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</si>
  <si>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</si>
  <si>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</si>
  <si>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</si>
  <si>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</si>
  <si>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</si>
  <si>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</si>
  <si>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</si>
  <si>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</si>
  <si>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</si>
  <si>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</si>
  <si>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</si>
  <si>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</si>
  <si>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</si>
  <si>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</si>
  <si>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</si>
  <si>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</si>
  <si>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</si>
  <si>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</si>
  <si>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</si>
  <si>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</si>
  <si>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</si>
  <si>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</si>
  <si>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</si>
  <si>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</si>
  <si>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</si>
  <si>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</si>
  <si>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</si>
  <si>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</si>
  <si>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</si>
  <si>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</si>
  <si>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</si>
  <si>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</si>
  <si>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</si>
  <si>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</si>
  <si>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</si>
  <si>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</si>
  <si>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</si>
  <si>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(15)</t>
  </si>
  <si>
    <t>East Midlands</t>
  </si>
  <si>
    <t>East of England</t>
  </si>
  <si>
    <t>London</t>
  </si>
  <si>
    <t>North East</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</si>
  <si>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</si>
  <si>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</si>
  <si>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</si>
  <si>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</si>
  <si>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</si>
  <si>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</si>
  <si>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</si>
  <si>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</si>
  <si>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</si>
  <si>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</si>
  <si>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</si>
  <si>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</si>
  <si>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</si>
  <si>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</si>
  <si>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</si>
  <si>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</si>
  <si>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</si>
  <si>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</si>
  <si>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</si>
  <si>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</si>
  <si>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</si>
  <si>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</si>
  <si>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</si>
  <si>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</si>
  <si>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</si>
  <si>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</si>
  <si>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</si>
  <si>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</si>
  <si>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</si>
  <si>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</si>
  <si>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</si>
  <si>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</si>
  <si>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</si>
  <si>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</si>
  <si>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</si>
  <si>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</si>
  <si>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</si>
  <si>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</si>
  <si>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</si>
  <si>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</si>
  <si>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</si>
  <si>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</si>
  <si>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</si>
  <si>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</si>
  <si>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</si>
  <si>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</si>
  <si>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</si>
  <si>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</si>
  <si>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</si>
  <si>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</si>
  <si>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</si>
  <si>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</si>
  <si>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</si>
  <si>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</si>
  <si>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</si>
  <si>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</si>
  <si>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</si>
  <si>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</si>
  <si>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2010-4</t>
  </si>
  <si>
    <t>Series 2010-7</t>
  </si>
  <si>
    <t>Series 2011-1</t>
  </si>
  <si>
    <t>Series 2011-2</t>
  </si>
  <si>
    <t>Series 2011-5</t>
  </si>
  <si>
    <t>Series 2011-18</t>
  </si>
  <si>
    <t>Series 2011-19</t>
  </si>
  <si>
    <t>Series 2012-1</t>
  </si>
  <si>
    <t>Series 2012-3</t>
  </si>
  <si>
    <t>Series 2012-4</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</si>
  <si>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</si>
  <si>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</si>
  <si>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</si>
  <si>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</si>
  <si>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</si>
  <si>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</si>
  <si>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</si>
  <si>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</si>
  <si>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</si>
  <si>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</si>
  <si>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</si>
  <si>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</si>
  <si>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</si>
  <si>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</si>
  <si>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</si>
  <si>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XS0548498343</t>
  </si>
  <si>
    <t>XS0577346553</t>
  </si>
  <si>
    <t>XS0577606725</t>
  </si>
  <si>
    <t>XS0589945459</t>
  </si>
  <si>
    <t>XS0721326295</t>
  </si>
  <si>
    <t>XS0737747211</t>
  </si>
  <si>
    <t>Stock exchange listing</t>
  </si>
  <si>
    <t>Coupon payment frequency</t>
  </si>
  <si>
    <t>Annual</t>
  </si>
  <si>
    <t>Coupon payment date</t>
  </si>
  <si>
    <t>2 Sep</t>
  </si>
  <si>
    <t>12 Oct</t>
  </si>
  <si>
    <t>13 Jan</t>
  </si>
  <si>
    <t>8 Feb</t>
  </si>
  <si>
    <t>1 Sep</t>
  </si>
  <si>
    <t>13 Oct</t>
  </si>
  <si>
    <t>4 Jan</t>
  </si>
  <si>
    <t>1 Feb</t>
  </si>
  <si>
    <t>7 Mar</t>
  </si>
  <si>
    <t>Coupon (rate if fixed, margin and reference rate if floating)</t>
  </si>
  <si>
    <t>Margin payable under extended maturity period (%)</t>
  </si>
  <si>
    <t>1m Euribor +1.40%</t>
  </si>
  <si>
    <t>1m Euribor +1.37%</t>
  </si>
  <si>
    <t>1m Euribor +1.45%</t>
  </si>
  <si>
    <t>1m Euribor +1.5%</t>
  </si>
  <si>
    <t>SONIA +1.879%</t>
  </si>
  <si>
    <t>1m Euribor +1.20%</t>
  </si>
  <si>
    <t>1m Nibor +1.51%</t>
  </si>
  <si>
    <t>1m Euribor +1.65%</t>
  </si>
  <si>
    <t>SONIA +2.826%</t>
  </si>
  <si>
    <t>Swap counterparty/ies</t>
  </si>
  <si>
    <t>Swap notional denomination</t>
  </si>
  <si>
    <t>Swap notional amount</t>
  </si>
  <si>
    <t>Swap notional maturity</t>
  </si>
  <si>
    <t>SONIA + 2.0115%</t>
  </si>
  <si>
    <t>SONIA + 1.7907%</t>
  </si>
  <si>
    <t>SONIA + 1.7905%</t>
  </si>
  <si>
    <t>SONIA + 2.3405%</t>
  </si>
  <si>
    <t>SONIA + 2.193%</t>
  </si>
  <si>
    <t>SONIA + 1.913%</t>
  </si>
  <si>
    <t>SONIA + 2.222%</t>
  </si>
  <si>
    <t>SONIA + 3.005%</t>
  </si>
  <si>
    <t>SONIA + 2.103%</t>
  </si>
  <si>
    <t>SONIA + 2.8912%</t>
  </si>
  <si>
    <t>Collateral posting amount</t>
  </si>
  <si>
    <t>Series 2012-5</t>
  </si>
  <si>
    <t>Series 2012-13</t>
  </si>
  <si>
    <t>Series 2012-14</t>
  </si>
  <si>
    <t>Series 2012-16</t>
  </si>
  <si>
    <t>Series 2012-17</t>
  </si>
  <si>
    <t>Series 2012-18</t>
  </si>
  <si>
    <t>Series 2012-19</t>
  </si>
  <si>
    <t>Series 2015-2</t>
  </si>
  <si>
    <t>Series 2015-5</t>
  </si>
  <si>
    <t>XS0762210739</t>
  </si>
  <si>
    <t>XS0765619407</t>
  </si>
  <si>
    <t>XS1212747361</t>
  </si>
  <si>
    <t>XS1290654513</t>
  </si>
  <si>
    <t>7 Jun</t>
  </si>
  <si>
    <t>22 Mar</t>
  </si>
  <si>
    <t>23 Mar</t>
  </si>
  <si>
    <t>30 Mar</t>
  </si>
  <si>
    <t>26 Apr</t>
  </si>
  <si>
    <t>10 May</t>
  </si>
  <si>
    <t>11 Jun</t>
  </si>
  <si>
    <t>31 Mar</t>
  </si>
  <si>
    <t>14 Sep</t>
  </si>
  <si>
    <t>1m Nibor +1.30%</t>
  </si>
  <si>
    <t>SONIA +2.076%</t>
  </si>
  <si>
    <t>1m Euribor +0.94%</t>
  </si>
  <si>
    <t>SONIA +0.443%</t>
  </si>
  <si>
    <t>1m Euribor +0.10%</t>
  </si>
  <si>
    <t>SONIA + 2.106%</t>
  </si>
  <si>
    <t>SONIA + 1.784%</t>
  </si>
  <si>
    <t>SONIA + 1.826%</t>
  </si>
  <si>
    <t>SONIA + 2.141%</t>
  </si>
  <si>
    <t>SONIA + 1.631%</t>
  </si>
  <si>
    <t>SONIA + 1.594%</t>
  </si>
  <si>
    <t>SONIA + 1.576%</t>
  </si>
  <si>
    <t>SONIA + 0.5220%</t>
  </si>
  <si>
    <t>SONIA + 0.5684%</t>
  </si>
  <si>
    <t>Series 2016-3</t>
  </si>
  <si>
    <t>Series 2016-4</t>
  </si>
  <si>
    <t>Series 2016-5</t>
  </si>
  <si>
    <t>Series 2016-6</t>
  </si>
  <si>
    <t>Series 2016-7</t>
  </si>
  <si>
    <t>Series 2018-2</t>
  </si>
  <si>
    <t>Series 2018-3</t>
  </si>
  <si>
    <t>Series 2018-4</t>
  </si>
  <si>
    <t>Series 2018-5</t>
  </si>
  <si>
    <t>Series 2019-1</t>
  </si>
  <si>
    <t>Series 2019-2</t>
  </si>
  <si>
    <t>XS1347734565</t>
  </si>
  <si>
    <t>XS1350035900</t>
  </si>
  <si>
    <t>XS1350853831</t>
  </si>
  <si>
    <t>XS1354465566</t>
  </si>
  <si>
    <t>XS1391589626</t>
  </si>
  <si>
    <t>XS1795392502</t>
  </si>
  <si>
    <t>XS1797949937</t>
  </si>
  <si>
    <t>XS1878123303</t>
  </si>
  <si>
    <t>XS1907146671</t>
  </si>
  <si>
    <t>XS1934739209</t>
  </si>
  <si>
    <t>XS1967590180</t>
  </si>
  <si>
    <t>Quarterly</t>
  </si>
  <si>
    <t>Semi-Annual</t>
  </si>
  <si>
    <t>22 Jan</t>
  </si>
  <si>
    <t>25 Jan</t>
  </si>
  <si>
    <t>28 Jan</t>
  </si>
  <si>
    <t>11 Apr</t>
  </si>
  <si>
    <t>26 Mar</t>
  </si>
  <si>
    <t>27 Mar/Jun/Sep/Dec</t>
  </si>
  <si>
    <t>13 Mar/Jun/Sep/Dec</t>
  </si>
  <si>
    <t>15 May / Nov</t>
  </si>
  <si>
    <t>14 Jan/Apr/Jul/Oct</t>
  </si>
  <si>
    <t>25 Mar</t>
  </si>
  <si>
    <t>SONIA +0.382%</t>
  </si>
  <si>
    <t>SONIA +0.43%</t>
  </si>
  <si>
    <t>SONIA +0.60%</t>
  </si>
  <si>
    <t>1m Euribor +0.235%</t>
  </si>
  <si>
    <t>1m Euribor +0.225%</t>
  </si>
  <si>
    <t>1m Euribor +0.20%</t>
  </si>
  <si>
    <t>1m Euribor +0.28%</t>
  </si>
  <si>
    <t>1m Euribor +0.01%</t>
  </si>
  <si>
    <t>SOFR +0.454%</t>
  </si>
  <si>
    <t>1m Euribor +0.18%</t>
  </si>
  <si>
    <t>SONIA + 0.582%</t>
  </si>
  <si>
    <t>SONIA + 0.561%</t>
  </si>
  <si>
    <t>SONIA + 0.569%</t>
  </si>
  <si>
    <t>SONIA + 0.6211%</t>
  </si>
  <si>
    <t>SONIA + 1.03%</t>
  </si>
  <si>
    <t>SONIA + 0.6167%</t>
  </si>
  <si>
    <t>SONIA + 0.3828%</t>
  </si>
  <si>
    <t>SONIA + 0.421%</t>
  </si>
  <si>
    <t>SONIA + 0.535%</t>
  </si>
  <si>
    <t>SONIA + 0.568%</t>
  </si>
  <si>
    <t>SONIA + 0.679%</t>
  </si>
  <si>
    <t>Series 2019-3</t>
  </si>
  <si>
    <t>Series 2019-4</t>
  </si>
  <si>
    <t>Series 2019-5</t>
  </si>
  <si>
    <t>Series 2019-6</t>
  </si>
  <si>
    <t>Series 2020-1</t>
  </si>
  <si>
    <t>XS1996336357</t>
  </si>
  <si>
    <t>XS2013525501</t>
  </si>
  <si>
    <t>XS2031976082</t>
  </si>
  <si>
    <t>XS2054600718</t>
  </si>
  <si>
    <t>XS2112332494</t>
  </si>
  <si>
    <t>16 Feb/May/Aug/Nov</t>
  </si>
  <si>
    <t>18 Jun</t>
  </si>
  <si>
    <t>24 Jan/Jul</t>
  </si>
  <si>
    <t>23 Sep</t>
  </si>
  <si>
    <t>3 Feb/May/Aug/Nov</t>
  </si>
  <si>
    <t>SONIA +0.57%</t>
  </si>
  <si>
    <t>SONIA +0.37%</t>
  </si>
  <si>
    <t>1m Euribor +0.17%</t>
  </si>
  <si>
    <t>SOFR +0.496%</t>
  </si>
  <si>
    <t>SONIA + 0.589%</t>
  </si>
  <si>
    <t>SONIA + 0.694%</t>
  </si>
  <si>
    <t>SONIA + 0.559%</t>
  </si>
  <si>
    <t>SONIA + 0.7459%</t>
  </si>
  <si>
    <t>SONIA + 0.407%</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</si>
  <si>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</si>
  <si>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</si>
  <si>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</si>
  <si>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</si>
  <si>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</si>
  <si>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</si>
  <si>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</si>
  <si>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</si>
  <si>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</si>
  <si>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</si>
  <si>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</si>
  <si>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</si>
  <si>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</si>
  <si>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</si>
  <si>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</si>
  <si>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</si>
  <si>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</si>
  <si>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</si>
  <si>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</si>
  <si>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Pre-Maturity Liquidity Test (applies to Hard Bullet Covered Bonds only)</t>
  </si>
  <si>
    <t>Short term:
- / &lt;P-1 / &lt;F1 / -
Long term:
- / &lt;A2/ - / -</t>
  </si>
  <si>
    <t>Requirement to fund the Pre-Maturity Liquidity Ledger to the Required Redemption Amount and, if necessary, the sale of Selected Loans.</t>
  </si>
  <si>
    <t>Loss of required rating by the relevant Covered Bond Swap Provider</t>
  </si>
  <si>
    <t>Covered Bond Swap Provider rating trigger
(Series 2015-2)</t>
  </si>
  <si>
    <t>Short term:
- / - / &lt;F1 / -
Long term:
- / &lt;A3 / &lt;A / -</t>
  </si>
  <si>
    <t>Covered Bond Swap Provider rating trigger
(Series 2015-5 to 2020-1)</t>
  </si>
  <si>
    <t xml:space="preserve">Short term:
- / - / &lt;F1 / -
Long term:
- / &lt;A3 / &lt;A / -
Counterparty risk assessment:
- / &lt;A3(cr) / - / - </t>
  </si>
  <si>
    <t>Customer Files and Title Deeds</t>
  </si>
  <si>
    <t>Loss of required rating by the Servicer</t>
  </si>
  <si>
    <t>Short term:
- / &lt;P-2 / &lt;F2 /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</si>
  <si>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</si>
  <si>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</si>
  <si>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</si>
  <si>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</si>
  <si>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</si>
  <si>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</si>
  <si>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</si>
  <si>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</si>
  <si>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</si>
  <si>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</si>
  <si>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</si>
  <si>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</si>
  <si>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</si>
  <si>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</si>
  <si>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Event (please list all triggers)</t>
  </si>
  <si>
    <t>Non-rating triggers</t>
  </si>
  <si>
    <t>Interest Rate Shortfall Test</t>
  </si>
  <si>
    <t xml:space="preserve">Standard variable rate and other discretionary rates and/or margins may be increased. </t>
  </si>
  <si>
    <t>Issuer Event of Default</t>
  </si>
  <si>
    <t>Yield Shortfall Test</t>
  </si>
  <si>
    <t>Amortisation Test</t>
  </si>
  <si>
    <t>LLP Event of Default will occur.</t>
  </si>
  <si>
    <t>LLP Event of Default</t>
  </si>
  <si>
    <t>Covered Bonds will become immediately due and payable against the LLP, as well as the Issuer.  Security becomes enforceable.</t>
  </si>
  <si>
    <t>Glossary</t>
  </si>
  <si>
    <t>Term</t>
  </si>
  <si>
    <t>Constant Pre-Payment Rate (CPR)</t>
  </si>
  <si>
    <t>Mortgage Collections</t>
  </si>
  <si>
    <t>Non-indexed LTV</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</si>
  <si>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</si>
  <si>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</si>
  <si>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</si>
  <si>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</si>
  <si>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Indexed Valuation</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</si>
  <si>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</si>
  <si>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</si>
  <si>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</si>
  <si>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</si>
  <si>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</si>
  <si>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</si>
  <si>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</si>
  <si>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</si>
  <si>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</si>
  <si>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</si>
  <si>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</si>
  <si>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</si>
  <si>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www.lloydsbankinggroup.com/investors/fixed-income-investors/covered-bonds</t>
  </si>
  <si>
    <t>www.coveredbondlabel.com/issuer/56/</t>
  </si>
  <si>
    <t>As per regulation</t>
  </si>
  <si>
    <t>intra-group</t>
  </si>
  <si>
    <t>BNY Mellon Corporate Trustee Services Limited</t>
  </si>
  <si>
    <t>PricewaterhouseCoopers LLP</t>
  </si>
  <si>
    <t>H7FNTJ4851HG0EXQ1Z70</t>
  </si>
  <si>
    <t>2138009FOQYJ464QNK39</t>
  </si>
  <si>
    <t>2138003EKF9YDQYMFJ58</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</si>
  <si>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</si>
  <si>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</si>
  <si>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</si>
  <si>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</si>
  <si>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</si>
  <si>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</si>
  <si>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</si>
  <si>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</si>
  <si>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</si>
  <si>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</si>
  <si>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</si>
  <si>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</si>
  <si>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</si>
  <si>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</si>
  <si>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</si>
  <si>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C173</t>
  </si>
  <si>
    <t>Tracey Hill | Head of Securitisation | traceyhill@halifax.co.uk | 07836 674781</t>
  </si>
  <si>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</si>
  <si>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</si>
  <si>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</si>
  <si>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 xml:space="preserve">The Servicer shall use reasonable endeavours to ensure that the Customer Files and Title Deeds are identified as distinct from the Customer Files and Title Deeds of other properties or mortgages which do not form part of the Portfolio. </t>
  </si>
  <si>
    <t>The Servicer will use reasonable endeavours to enter into, within 60 days, a new or master servicing agreement with a third party in such form as the LLP and the Security Trustee shall reasonably require.</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</si>
  <si>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</si>
  <si>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</si>
  <si>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</si>
  <si>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</si>
  <si>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</si>
  <si>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Following an Issuer Event of Default, the loans must yield SONIA Spot Rate plus 0.30%.</t>
  </si>
  <si>
    <t>On a calculation date, following a Notice to Pay, the Amortisation Test Aggregate Loan Amount is less than the sterling equivalent of the principal amount outstanding of covered bonds.</t>
  </si>
  <si>
    <t>Any of the conditions, events or acts provided in Condition 9.2 of the Terms and Conditions of the Covered Bonds (LLP Events of Default) occur.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</si>
  <si>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</si>
  <si>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</si>
  <si>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</si>
  <si>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</si>
  <si>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</si>
  <si>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</si>
  <si>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</si>
  <si>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</si>
  <si>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</si>
  <si>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</si>
  <si>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</si>
  <si>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</si>
  <si>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r>
      <rPr>
        <vertAlign val="superscript"/>
        <sz val="10"/>
        <rFont val="Arial"/>
        <family val="2"/>
      </rPr>
      <t>(3)</t>
    </r>
    <r>
      <rPr>
        <sz val="10"/>
        <rFont val="Arial"/>
        <family val="2"/>
      </rPr>
      <t xml:space="preserve"> Relates to the cover pool swap.</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</si>
  <si>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</si>
  <si>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</si>
  <si>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</si>
  <si>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</si>
  <si>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(13)</t>
    </r>
    <r>
      <rPr>
        <sz val="10"/>
        <rFont val="Arial"/>
        <family val="2"/>
      </rPr>
      <t xml:space="preserve"> The margins are based on the appropriate index rate and, therefore, fixed rate loans are reported at the fixed rate, tracker rate loans versus Bank Base Rate (0.10%) and variable rate loans versus the Originators' relevant discretionary rates (2.10% or 3.59%).</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</si>
  <si>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</si>
  <si>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Counterparty 3</t>
  </si>
  <si>
    <t>Investor Report September 2021</t>
  </si>
  <si>
    <t>Series 2021-1</t>
  </si>
  <si>
    <t>Series 2021-2</t>
  </si>
  <si>
    <t>Series 2021-3</t>
  </si>
  <si>
    <t>XS2367214694</t>
  </si>
  <si>
    <t>XS2367214777</t>
  </si>
  <si>
    <t>XS2367214850</t>
  </si>
  <si>
    <t>Monthly</t>
  </si>
  <si>
    <t>8 of Month</t>
  </si>
  <si>
    <t>SONIA +0.25%</t>
  </si>
  <si>
    <t>SONIA +0.32%</t>
  </si>
  <si>
    <t>SONIA +0.42%</t>
  </si>
  <si>
    <r>
      <t>(11)</t>
    </r>
    <r>
      <rPr>
        <sz val="10"/>
        <rFont val="Arial"/>
        <family val="2"/>
      </rPr>
      <t xml:space="preserve"> Source: Moody's performance report dated 12 Aug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</si>
</sst>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0.0000"/>
    <numFmt numFmtId="176" formatCode="_-[$€-2]* #,##0.00_-;\-[$€-2]* #,##0.00_-;_-[$€-2]* &quot;-&quot;??_-"/>
  </numFmts>
  <fonts count="7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color indexed="8"/>
      <name val="Arial"/>
      <family val="2"/>
    </font>
    <font>
      <b/>
      <sz val="10"/>
      <color indexed="10"/>
      <name val="Arial"/>
      <family val="2"/>
    </font>
    <font>
      <b/>
      <sz val="14"/>
      <name val="Arial"/>
      <family val="2"/>
    </font>
    <font>
      <b/>
      <sz val="12"/>
      <name val="Arial"/>
      <family val="2"/>
    </font>
    <font>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9"/>
      <color indexed="10"/>
      <name val="Arial"/>
      <family val="2"/>
    </font>
    <font>
      <b/>
      <sz val="10"/>
      <name val="Arial"/>
      <family val="2"/>
    </font>
    <font>
      <sz val="12"/>
      <name val="Arial"/>
      <family val="2"/>
    </font>
    <font>
      <sz val="9"/>
      <color indexed="81"/>
      <name val="Tahoma"/>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rgb="FF339966"/>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9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24" fillId="0" borderId="0"/>
    <xf numFmtId="0" fontId="47" fillId="0" borderId="0"/>
    <xf numFmtId="9" fontId="24" fillId="0" borderId="0" applyFont="0" applyFill="0" applyBorder="0" applyAlignment="0" applyProtection="0"/>
    <xf numFmtId="0" fontId="4"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6" fontId="24" fillId="0" borderId="0" applyFon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4" fillId="0" borderId="0"/>
    <xf numFmtId="0" fontId="24" fillId="0" borderId="0"/>
    <xf numFmtId="4" fontId="68" fillId="12" borderId="31" applyNumberFormat="0" applyProtection="0">
      <alignment vertical="center"/>
    </xf>
    <xf numFmtId="4" fontId="69" fillId="11" borderId="31" applyNumberFormat="0" applyProtection="0">
      <alignment vertical="center"/>
    </xf>
    <xf numFmtId="4" fontId="68" fillId="11" borderId="31" applyNumberFormat="0" applyProtection="0">
      <alignment horizontal="left" vertical="center" indent="1"/>
    </xf>
    <xf numFmtId="0" fontId="68" fillId="11" borderId="31" applyNumberFormat="0" applyProtection="0">
      <alignment horizontal="left" vertical="top" indent="1"/>
    </xf>
    <xf numFmtId="4" fontId="70" fillId="0" borderId="0" applyNumberFormat="0" applyProtection="0">
      <alignment horizontal="left" vertical="center" indent="1"/>
    </xf>
    <xf numFmtId="4" fontId="43" fillId="13" borderId="31" applyNumberFormat="0" applyProtection="0">
      <alignment horizontal="right" vertical="center"/>
    </xf>
    <xf numFmtId="4" fontId="43" fillId="14" borderId="31" applyNumberFormat="0" applyProtection="0">
      <alignment horizontal="right" vertical="center"/>
    </xf>
    <xf numFmtId="4" fontId="43" fillId="15" borderId="31" applyNumberFormat="0" applyProtection="0">
      <alignment horizontal="right" vertical="center"/>
    </xf>
    <xf numFmtId="4" fontId="43" fillId="16" borderId="31" applyNumberFormat="0" applyProtection="0">
      <alignment horizontal="right" vertical="center"/>
    </xf>
    <xf numFmtId="4" fontId="43" fillId="17" borderId="31" applyNumberFormat="0" applyProtection="0">
      <alignment horizontal="right" vertical="center"/>
    </xf>
    <xf numFmtId="4" fontId="43" fillId="18" borderId="31" applyNumberFormat="0" applyProtection="0">
      <alignment horizontal="right" vertical="center"/>
    </xf>
    <xf numFmtId="4" fontId="43" fillId="19" borderId="31" applyNumberFormat="0" applyProtection="0">
      <alignment horizontal="right" vertical="center"/>
    </xf>
    <xf numFmtId="4" fontId="43" fillId="20" borderId="31" applyNumberFormat="0" applyProtection="0">
      <alignment horizontal="right" vertical="center"/>
    </xf>
    <xf numFmtId="4" fontId="43" fillId="21" borderId="31" applyNumberFormat="0" applyProtection="0">
      <alignment horizontal="right" vertical="center"/>
    </xf>
    <xf numFmtId="4" fontId="68" fillId="22" borderId="32" applyNumberFormat="0" applyProtection="0">
      <alignment horizontal="left" vertical="center" indent="1"/>
    </xf>
    <xf numFmtId="4" fontId="71" fillId="23" borderId="0" applyNumberFormat="0" applyProtection="0">
      <alignment horizontal="left" vertical="center" indent="1"/>
    </xf>
    <xf numFmtId="4" fontId="72" fillId="24" borderId="0" applyNumberFormat="0" applyProtection="0">
      <alignment horizontal="left" vertical="center" indent="1"/>
    </xf>
    <xf numFmtId="4" fontId="43" fillId="25" borderId="31" applyNumberFormat="0" applyProtection="0">
      <alignment horizontal="right" vertical="center"/>
    </xf>
    <xf numFmtId="4" fontId="71" fillId="0" borderId="0" applyNumberFormat="0" applyProtection="0">
      <alignment horizontal="left" vertical="center" indent="1"/>
    </xf>
    <xf numFmtId="4" fontId="70"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43" fillId="29" borderId="31" applyNumberFormat="0" applyProtection="0">
      <alignment vertical="center"/>
    </xf>
    <xf numFmtId="4" fontId="73" fillId="29" borderId="31" applyNumberFormat="0" applyProtection="0">
      <alignment vertical="center"/>
    </xf>
    <xf numFmtId="4" fontId="43" fillId="29" borderId="31" applyNumberFormat="0" applyProtection="0">
      <alignment horizontal="left" vertical="center" indent="1"/>
    </xf>
    <xf numFmtId="0" fontId="43" fillId="29" borderId="31" applyNumberFormat="0" applyProtection="0">
      <alignment horizontal="left" vertical="top" indent="1"/>
    </xf>
    <xf numFmtId="4" fontId="71" fillId="30" borderId="31" applyNumberFormat="0" applyProtection="0">
      <alignment horizontal="right" vertical="center"/>
    </xf>
    <xf numFmtId="4" fontId="73" fillId="30" borderId="31" applyNumberFormat="0" applyProtection="0">
      <alignment horizontal="right" vertical="center"/>
    </xf>
    <xf numFmtId="4" fontId="43" fillId="25" borderId="31" applyNumberFormat="0" applyProtection="0">
      <alignment horizontal="left" vertical="center" indent="1"/>
    </xf>
    <xf numFmtId="0" fontId="71" fillId="26" borderId="31" applyNumberFormat="0" applyProtection="0">
      <alignment horizontal="center" vertical="top" wrapText="1"/>
    </xf>
    <xf numFmtId="4" fontId="74" fillId="0" borderId="0" applyNumberFormat="0" applyProtection="0">
      <alignment horizontal="left" vertical="center" indent="1"/>
    </xf>
    <xf numFmtId="4" fontId="61" fillId="30" borderId="31" applyNumberFormat="0" applyProtection="0">
      <alignment horizontal="right" vertical="center"/>
    </xf>
    <xf numFmtId="9" fontId="24" fillId="0" borderId="0" applyFont="0" applyFill="0" applyBorder="0" applyAlignment="0" applyProtection="0"/>
    <xf numFmtId="0" fontId="24" fillId="0" borderId="0"/>
    <xf numFmtId="0" fontId="4" fillId="0" borderId="0"/>
    <xf numFmtId="43" fontId="24" fillId="0" borderId="0" applyFont="0" applyFill="0" applyBorder="0" applyAlignment="0" applyProtection="0"/>
    <xf numFmtId="176" fontId="24" fillId="0" borderId="0" applyFont="0" applyFill="0" applyBorder="0" applyAlignment="0" applyProtection="0"/>
    <xf numFmtId="0" fontId="24" fillId="0" borderId="0"/>
    <xf numFmtId="0" fontId="24" fillId="0" borderId="0"/>
    <xf numFmtId="0" fontId="24" fillId="0" borderId="0"/>
    <xf numFmtId="9" fontId="24" fillId="0" borderId="0" applyFont="0" applyFill="0" applyBorder="0" applyAlignment="0" applyProtection="0"/>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0" fontId="4" fillId="0" borderId="0"/>
    <xf numFmtId="0" fontId="4" fillId="0" borderId="0"/>
    <xf numFmtId="0" fontId="4" fillId="0" borderId="0"/>
    <xf numFmtId="0" fontId="4" fillId="0" borderId="0"/>
  </cellStyleXfs>
  <cellXfs count="5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xf>
    <xf numFmtId="0" fontId="0" fillId="8" borderId="0" xfId="0" applyFill="1" applyAlignment="1" applyProtection="1"/>
    <xf numFmtId="0" fontId="54" fillId="8" borderId="0" xfId="0" applyFont="1" applyFill="1" applyAlignment="1" applyProtection="1">
      <alignment horizontal="center"/>
    </xf>
    <xf numFmtId="0" fontId="24" fillId="8" borderId="0" xfId="0" applyFont="1" applyFill="1" applyAlignment="1" applyProtection="1"/>
    <xf numFmtId="0" fontId="24" fillId="8" borderId="0" xfId="0" applyFont="1" applyFill="1" applyBorder="1" applyAlignment="1" applyProtection="1"/>
    <xf numFmtId="0" fontId="64" fillId="0" borderId="0" xfId="0" applyFont="1" applyAlignment="1" applyProtection="1"/>
    <xf numFmtId="0" fontId="24" fillId="4" borderId="0" xfId="0" applyFont="1" applyFill="1" applyAlignment="1" applyProtection="1"/>
    <xf numFmtId="0" fontId="24" fillId="4" borderId="0" xfId="0" applyFont="1" applyFill="1" applyProtection="1"/>
    <xf numFmtId="0" fontId="0" fillId="4" borderId="0" xfId="0" applyFill="1" applyAlignment="1" applyProtection="1"/>
    <xf numFmtId="0" fontId="0" fillId="8" borderId="0" xfId="0" applyFill="1" applyAlignment="1" applyProtection="1">
      <alignment vertical="top"/>
    </xf>
    <xf numFmtId="0" fontId="47" fillId="0" borderId="0" xfId="10"/>
    <xf numFmtId="10" fontId="24" fillId="8" borderId="28" xfId="10" applyNumberFormat="1" applyFont="1" applyFill="1" applyBorder="1" applyAlignment="1" applyProtection="1"/>
    <xf numFmtId="0" fontId="57" fillId="8" borderId="0" xfId="10" applyFont="1" applyFill="1" applyAlignment="1" applyProtection="1"/>
    <xf numFmtId="0" fontId="24" fillId="8" borderId="13" xfId="10" applyFont="1" applyFill="1" applyBorder="1" applyAlignment="1" applyProtection="1">
      <alignment wrapText="1"/>
    </xf>
    <xf numFmtId="0" fontId="24" fillId="8" borderId="0" xfId="10" applyFont="1" applyFill="1" applyAlignment="1" applyProtection="1"/>
    <xf numFmtId="0" fontId="24" fillId="8" borderId="20" xfId="10" applyFont="1" applyFill="1" applyBorder="1" applyAlignment="1" applyProtection="1">
      <alignment horizontal="center"/>
    </xf>
    <xf numFmtId="0" fontId="24" fillId="8" borderId="10" xfId="10" applyFont="1" applyFill="1" applyBorder="1" applyAlignment="1" applyProtection="1"/>
    <xf numFmtId="0" fontId="24" fillId="8" borderId="24" xfId="10" applyFont="1" applyFill="1" applyBorder="1" applyAlignment="1" applyProtection="1">
      <alignment horizontal="center"/>
    </xf>
    <xf numFmtId="0" fontId="24" fillId="8" borderId="13" xfId="10" applyFont="1" applyFill="1" applyBorder="1" applyAlignment="1" applyProtection="1"/>
    <xf numFmtId="0" fontId="24" fillId="8" borderId="13" xfId="10" applyFont="1" applyFill="1" applyBorder="1" applyAlignment="1" applyProtection="1">
      <alignment vertical="center"/>
    </xf>
    <xf numFmtId="0" fontId="24" fillId="8" borderId="13" xfId="10" applyFont="1" applyFill="1" applyBorder="1" applyAlignment="1" applyProtection="1">
      <alignment vertical="top" wrapText="1"/>
    </xf>
    <xf numFmtId="0" fontId="24" fillId="8" borderId="24" xfId="10" applyFont="1" applyFill="1" applyBorder="1" applyAlignment="1" applyProtection="1">
      <alignment horizontal="center" wrapText="1"/>
    </xf>
    <xf numFmtId="0" fontId="24" fillId="8" borderId="28" xfId="10" applyFont="1" applyFill="1" applyBorder="1" applyAlignment="1" applyProtection="1"/>
    <xf numFmtId="171" fontId="24" fillId="8" borderId="28" xfId="10" applyNumberFormat="1" applyFont="1" applyFill="1" applyBorder="1" applyAlignment="1" applyProtection="1"/>
    <xf numFmtId="41" fontId="24" fillId="8" borderId="28" xfId="10" applyNumberFormat="1" applyFont="1" applyFill="1" applyBorder="1" applyAlignment="1" applyProtection="1"/>
    <xf numFmtId="0" fontId="63" fillId="8" borderId="13" xfId="10" applyFont="1" applyFill="1" applyBorder="1" applyAlignment="1" applyProtection="1"/>
    <xf numFmtId="0" fontId="24" fillId="8" borderId="10" xfId="10" applyFont="1" applyFill="1" applyBorder="1" applyAlignment="1" applyProtection="1">
      <alignment horizontal="center" vertical="center"/>
    </xf>
    <xf numFmtId="0" fontId="24" fillId="8" borderId="12" xfId="10" applyFont="1" applyFill="1" applyBorder="1" applyAlignment="1" applyProtection="1">
      <alignment horizontal="center" vertical="center"/>
    </xf>
    <xf numFmtId="0" fontId="24" fillId="8" borderId="11" xfId="10" applyFont="1" applyFill="1" applyBorder="1" applyAlignment="1" applyProtection="1">
      <alignment horizontal="center" vertical="center"/>
    </xf>
    <xf numFmtId="0" fontId="24" fillId="8" borderId="13" xfId="10" applyFont="1" applyFill="1" applyBorder="1" applyAlignment="1" applyProtection="1">
      <alignment horizontal="center" vertical="center" wrapText="1"/>
    </xf>
    <xf numFmtId="0" fontId="24" fillId="8" borderId="13" xfId="10" applyFont="1" applyFill="1" applyBorder="1" applyAlignment="1" applyProtection="1">
      <alignment horizontal="left" vertical="center"/>
    </xf>
    <xf numFmtId="0" fontId="24" fillId="8" borderId="10" xfId="10" applyFont="1" applyFill="1" applyBorder="1" applyAlignment="1" applyProtection="1">
      <alignment horizontal="left" vertical="center"/>
    </xf>
    <xf numFmtId="0" fontId="24" fillId="8" borderId="0" xfId="10" applyFont="1" applyFill="1" applyBorder="1" applyAlignment="1" applyProtection="1">
      <alignment wrapText="1"/>
    </xf>
    <xf numFmtId="169" fontId="24" fillId="8" borderId="0" xfId="10" applyNumberFormat="1" applyFont="1" applyFill="1" applyBorder="1" applyAlignment="1" applyProtection="1">
      <alignment wrapText="1"/>
    </xf>
    <xf numFmtId="169" fontId="24" fillId="8" borderId="20" xfId="10" applyNumberFormat="1" applyFont="1" applyFill="1" applyBorder="1" applyAlignment="1" applyProtection="1">
      <alignment wrapText="1"/>
    </xf>
    <xf numFmtId="169" fontId="24" fillId="8" borderId="21" xfId="10" applyNumberFormat="1" applyFont="1" applyFill="1" applyBorder="1" applyAlignment="1" applyProtection="1">
      <alignment wrapText="1"/>
    </xf>
    <xf numFmtId="0" fontId="44" fillId="8" borderId="0" xfId="10" applyFont="1" applyFill="1" applyAlignment="1" applyProtection="1">
      <alignment horizontal="center"/>
    </xf>
    <xf numFmtId="0" fontId="24" fillId="0" borderId="28" xfId="10" applyFont="1" applyFill="1" applyBorder="1" applyAlignment="1" applyProtection="1"/>
    <xf numFmtId="0" fontId="24" fillId="0" borderId="13" xfId="10" applyFont="1" applyFill="1" applyBorder="1" applyAlignment="1" applyProtection="1"/>
    <xf numFmtId="0" fontId="50" fillId="8" borderId="0" xfId="10" applyFont="1" applyFill="1" applyAlignment="1" applyProtection="1">
      <alignment horizontal="center"/>
    </xf>
    <xf numFmtId="0" fontId="54" fillId="8" borderId="0" xfId="10" applyFont="1" applyFill="1" applyAlignment="1" applyProtection="1">
      <alignment horizontal="center"/>
    </xf>
    <xf numFmtId="0" fontId="55" fillId="8" borderId="0" xfId="10" applyFont="1" applyFill="1" applyAlignment="1" applyProtection="1">
      <alignment horizontal="left" vertical="top" wrapText="1"/>
    </xf>
    <xf numFmtId="42" fontId="24" fillId="8" borderId="25" xfId="10" applyNumberFormat="1" applyFont="1" applyFill="1" applyBorder="1" applyAlignment="1" applyProtection="1"/>
    <xf numFmtId="0" fontId="59" fillId="8" borderId="0" xfId="10" quotePrefix="1" applyFont="1" applyFill="1" applyAlignment="1" applyProtection="1"/>
    <xf numFmtId="169" fontId="24" fillId="10" borderId="13" xfId="10" applyNumberFormat="1" applyFont="1" applyFill="1" applyBorder="1" applyAlignment="1" applyProtection="1">
      <alignment horizontal="center" wrapText="1"/>
    </xf>
    <xf numFmtId="169" fontId="24" fillId="10" borderId="13" xfId="10" applyNumberFormat="1" applyFont="1" applyFill="1" applyBorder="1" applyAlignment="1" applyProtection="1">
      <alignment horizontal="right" wrapText="1"/>
    </xf>
    <xf numFmtId="42" fontId="24" fillId="10" borderId="13" xfId="10" applyNumberFormat="1" applyFont="1" applyFill="1" applyBorder="1" applyAlignment="1" applyProtection="1"/>
    <xf numFmtId="170" fontId="60" fillId="10" borderId="13" xfId="10" applyNumberFormat="1" applyFont="1" applyFill="1" applyBorder="1" applyAlignment="1" applyProtection="1">
      <alignment horizontal="right" wrapText="1"/>
    </xf>
    <xf numFmtId="41" fontId="24" fillId="10" borderId="13" xfId="10" applyNumberFormat="1" applyFont="1" applyFill="1" applyBorder="1" applyAlignment="1" applyProtection="1">
      <alignment horizontal="right"/>
    </xf>
    <xf numFmtId="170" fontId="24" fillId="10" borderId="13" xfId="10" applyNumberFormat="1" applyFont="1" applyFill="1" applyBorder="1" applyAlignment="1" applyProtection="1">
      <alignment horizontal="center" wrapText="1"/>
    </xf>
    <xf numFmtId="0" fontId="24" fillId="10" borderId="24" xfId="10" applyFont="1" applyFill="1" applyBorder="1" applyAlignment="1" applyProtection="1">
      <alignment horizontal="center"/>
    </xf>
    <xf numFmtId="0" fontId="24" fillId="10" borderId="13" xfId="10" applyFont="1" applyFill="1" applyBorder="1" applyAlignment="1" applyProtection="1">
      <alignment horizontal="center"/>
    </xf>
    <xf numFmtId="0" fontId="47" fillId="10" borderId="13" xfId="10" applyFill="1" applyBorder="1" applyAlignment="1" applyProtection="1">
      <alignment horizontal="center"/>
    </xf>
    <xf numFmtId="0" fontId="47" fillId="10" borderId="13" xfId="10" quotePrefix="1" applyFill="1" applyBorder="1" applyAlignment="1" applyProtection="1">
      <alignment horizontal="center"/>
    </xf>
    <xf numFmtId="0" fontId="38" fillId="10" borderId="13" xfId="10" applyFont="1" applyFill="1" applyBorder="1" applyAlignment="1" applyProtection="1">
      <alignment wrapText="1"/>
    </xf>
    <xf numFmtId="42" fontId="47" fillId="10" borderId="13" xfId="10" applyNumberFormat="1" applyFont="1" applyFill="1" applyBorder="1" applyAlignment="1" applyProtection="1">
      <alignment horizontal="right" wrapText="1"/>
    </xf>
    <xf numFmtId="41" fontId="24" fillId="10" borderId="13" xfId="10" applyNumberFormat="1" applyFont="1" applyFill="1" applyBorder="1" applyAlignment="1" applyProtection="1">
      <alignment wrapText="1"/>
    </xf>
    <xf numFmtId="165" fontId="24" fillId="10" borderId="13" xfId="10" applyNumberFormat="1" applyFont="1" applyFill="1" applyBorder="1" applyAlignment="1" applyProtection="1">
      <alignment horizontal="right" wrapText="1"/>
    </xf>
    <xf numFmtId="42" fontId="24" fillId="10" borderId="13" xfId="10" applyNumberFormat="1" applyFont="1" applyFill="1" applyBorder="1" applyAlignment="1" applyProtection="1">
      <alignment wrapText="1"/>
    </xf>
    <xf numFmtId="3" fontId="24" fillId="10" borderId="13" xfId="10" applyNumberFormat="1" applyFont="1" applyFill="1" applyBorder="1" applyAlignment="1" applyProtection="1">
      <alignment wrapText="1"/>
    </xf>
    <xf numFmtId="171" fontId="24" fillId="10" borderId="13" xfId="10" applyNumberFormat="1" applyFont="1" applyFill="1" applyBorder="1" applyAlignment="1" applyProtection="1"/>
    <xf numFmtId="10" fontId="24" fillId="10" borderId="13" xfId="11" applyNumberFormat="1" applyFont="1" applyFill="1" applyBorder="1" applyAlignment="1" applyProtection="1"/>
    <xf numFmtId="41" fontId="24" fillId="10" borderId="13" xfId="10" applyNumberFormat="1" applyFont="1" applyFill="1" applyBorder="1" applyAlignment="1" applyProtection="1"/>
    <xf numFmtId="10" fontId="24" fillId="10" borderId="13" xfId="10" applyNumberFormat="1" applyFont="1" applyFill="1" applyBorder="1" applyAlignment="1" applyProtection="1"/>
    <xf numFmtId="0" fontId="63" fillId="10" borderId="13" xfId="10" applyFont="1" applyFill="1" applyBorder="1" applyAlignment="1" applyProtection="1">
      <alignment horizontal="right"/>
    </xf>
    <xf numFmtId="174" fontId="24" fillId="10" borderId="13" xfId="10" applyNumberFormat="1" applyFont="1" applyFill="1" applyBorder="1" applyAlignment="1" applyProtection="1">
      <alignment horizontal="right"/>
    </xf>
    <xf numFmtId="49" fontId="24" fillId="10" borderId="13" xfId="10" applyNumberFormat="1" applyFont="1" applyFill="1" applyBorder="1" applyAlignment="1" applyProtection="1">
      <alignment horizontal="right" wrapText="1"/>
    </xf>
    <xf numFmtId="174" fontId="24" fillId="10" borderId="13" xfId="10" applyNumberFormat="1" applyFont="1" applyFill="1" applyBorder="1" applyAlignment="1" applyProtection="1"/>
    <xf numFmtId="0" fontId="24" fillId="10" borderId="13" xfId="10" applyFont="1" applyFill="1" applyBorder="1" applyAlignment="1" applyProtection="1">
      <alignment horizontal="right"/>
    </xf>
    <xf numFmtId="3" fontId="24" fillId="10" borderId="13" xfId="10" applyNumberFormat="1" applyFont="1" applyFill="1" applyBorder="1" applyAlignment="1" applyProtection="1">
      <alignment horizontal="right"/>
    </xf>
    <xf numFmtId="169" fontId="24" fillId="10" borderId="25" xfId="10" applyNumberFormat="1" applyFont="1" applyFill="1" applyBorder="1" applyAlignment="1" applyProtection="1">
      <alignment horizontal="right" wrapText="1"/>
    </xf>
    <xf numFmtId="42" fontId="24" fillId="10" borderId="13" xfId="10" applyNumberFormat="1" applyFont="1" applyFill="1" applyBorder="1" applyAlignment="1" applyProtection="1">
      <alignment horizontal="right"/>
    </xf>
    <xf numFmtId="0" fontId="24" fillId="10" borderId="13" xfId="10" applyFont="1" applyFill="1" applyBorder="1" applyAlignment="1" applyProtection="1">
      <alignment horizontal="right" wrapText="1"/>
    </xf>
    <xf numFmtId="0" fontId="46" fillId="8" borderId="13" xfId="10" applyFont="1" applyFill="1" applyBorder="1" applyAlignment="1" applyProtection="1">
      <alignment horizontal="center" vertical="center"/>
    </xf>
    <xf numFmtId="0" fontId="46" fillId="8" borderId="13" xfId="10" applyFont="1" applyFill="1" applyBorder="1" applyAlignment="1" applyProtection="1">
      <alignment horizontal="center" vertical="center" wrapText="1"/>
    </xf>
    <xf numFmtId="0" fontId="64" fillId="4" borderId="0" xfId="10" applyFont="1" applyFill="1" applyAlignment="1" applyProtection="1"/>
    <xf numFmtId="0" fontId="64" fillId="0" borderId="0" xfId="10" applyFont="1" applyAlignment="1" applyProtection="1"/>
    <xf numFmtId="170" fontId="24" fillId="10" borderId="13" xfId="10" applyNumberFormat="1" applyFont="1" applyFill="1" applyBorder="1" applyAlignment="1" applyProtection="1">
      <alignment vertical="top"/>
    </xf>
    <xf numFmtId="170" fontId="24" fillId="10" borderId="10" xfId="10" applyNumberFormat="1" applyFont="1" applyFill="1" applyBorder="1" applyAlignment="1" applyProtection="1">
      <alignment vertical="top"/>
    </xf>
    <xf numFmtId="170" fontId="24" fillId="10" borderId="12" xfId="10" applyNumberFormat="1" applyFont="1" applyFill="1" applyBorder="1" applyAlignment="1" applyProtection="1"/>
    <xf numFmtId="170" fontId="24" fillId="10" borderId="11" xfId="10" applyNumberFormat="1" applyFont="1" applyFill="1" applyBorder="1" applyAlignment="1" applyProtection="1"/>
    <xf numFmtId="170" fontId="60" fillId="10" borderId="13" xfId="10" applyNumberFormat="1" applyFont="1" applyFill="1" applyBorder="1" applyAlignment="1" applyProtection="1">
      <alignment vertical="top" wrapText="1"/>
    </xf>
    <xf numFmtId="170" fontId="47" fillId="10" borderId="13" xfId="10" applyNumberFormat="1" applyFont="1" applyFill="1" applyBorder="1" applyAlignment="1" applyProtection="1">
      <alignment vertical="top"/>
    </xf>
    <xf numFmtId="170" fontId="47" fillId="10" borderId="13" xfId="10" applyNumberFormat="1" applyFont="1" applyFill="1" applyBorder="1" applyAlignment="1" applyProtection="1">
      <alignment vertical="top" wrapText="1"/>
    </xf>
    <xf numFmtId="170" fontId="24" fillId="10" borderId="13" xfId="10" applyNumberFormat="1" applyFont="1" applyFill="1" applyBorder="1" applyAlignment="1" applyProtection="1">
      <alignment vertical="top" wrapText="1"/>
    </xf>
    <xf numFmtId="0" fontId="38" fillId="10" borderId="11" xfId="10" applyFont="1" applyFill="1" applyBorder="1" applyAlignment="1" applyProtection="1">
      <alignment wrapText="1"/>
    </xf>
    <xf numFmtId="169" fontId="24" fillId="10" borderId="24" xfId="10" applyNumberFormat="1" applyFont="1" applyFill="1" applyBorder="1" applyAlignment="1" applyProtection="1">
      <alignment horizontal="right" wrapText="1"/>
    </xf>
    <xf numFmtId="0" fontId="24" fillId="8" borderId="10" xfId="10" applyFont="1" applyFill="1" applyBorder="1" applyAlignment="1" applyProtection="1">
      <alignment wrapText="1"/>
    </xf>
    <xf numFmtId="42" fontId="24" fillId="10" borderId="25" xfId="10" applyNumberFormat="1" applyFont="1" applyFill="1" applyBorder="1" applyAlignment="1" applyProtection="1">
      <alignment wrapText="1"/>
    </xf>
    <xf numFmtId="43" fontId="24" fillId="10" borderId="24" xfId="10" applyNumberFormat="1" applyFont="1" applyFill="1" applyBorder="1" applyAlignment="1" applyProtection="1">
      <alignment horizontal="right" wrapText="1"/>
    </xf>
    <xf numFmtId="10" fontId="24" fillId="10" borderId="24" xfId="10" applyNumberFormat="1" applyFont="1" applyFill="1" applyBorder="1" applyAlignment="1" applyProtection="1">
      <alignment wrapText="1"/>
    </xf>
    <xf numFmtId="0" fontId="24" fillId="8" borderId="10" xfId="10" applyFont="1" applyFill="1" applyBorder="1" applyAlignment="1" applyProtection="1">
      <alignment vertical="top" wrapText="1"/>
    </xf>
    <xf numFmtId="42" fontId="24" fillId="10" borderId="27" xfId="10" applyNumberFormat="1" applyFont="1" applyFill="1" applyBorder="1" applyAlignment="1" applyProtection="1">
      <alignment wrapText="1"/>
    </xf>
    <xf numFmtId="0" fontId="24" fillId="8" borderId="25" xfId="10" applyFont="1" applyFill="1" applyBorder="1" applyAlignment="1" applyProtection="1">
      <alignment horizontal="center"/>
    </xf>
    <xf numFmtId="171" fontId="24" fillId="10" borderId="24" xfId="10" applyNumberFormat="1" applyFont="1" applyFill="1" applyBorder="1" applyAlignment="1" applyProtection="1"/>
    <xf numFmtId="10" fontId="24" fillId="10" borderId="24" xfId="11" applyNumberFormat="1" applyFont="1" applyFill="1" applyBorder="1" applyAlignment="1" applyProtection="1"/>
    <xf numFmtId="0" fontId="24" fillId="0" borderId="10" xfId="10" applyFont="1" applyFill="1" applyBorder="1" applyAlignment="1" applyProtection="1"/>
    <xf numFmtId="2" fontId="24" fillId="10" borderId="11" xfId="10" applyNumberFormat="1" applyFont="1" applyFill="1" applyBorder="1" applyAlignment="1" applyProtection="1"/>
    <xf numFmtId="0" fontId="24" fillId="8" borderId="26" xfId="10" applyFont="1" applyFill="1" applyBorder="1" applyAlignment="1" applyProtection="1">
      <alignment horizontal="center"/>
    </xf>
    <xf numFmtId="41" fontId="24" fillId="10" borderId="24" xfId="10" applyNumberFormat="1" applyFont="1" applyFill="1" applyBorder="1" applyAlignment="1" applyProtection="1"/>
    <xf numFmtId="41" fontId="24" fillId="10" borderId="11" xfId="10" applyNumberFormat="1" applyFont="1" applyFill="1" applyBorder="1" applyAlignment="1" applyProtection="1"/>
    <xf numFmtId="171" fontId="24" fillId="10" borderId="25" xfId="10" applyNumberFormat="1" applyFont="1" applyFill="1" applyBorder="1" applyAlignment="1" applyProtection="1"/>
    <xf numFmtId="10" fontId="24" fillId="10" borderId="25" xfId="11" applyNumberFormat="1" applyFont="1" applyFill="1" applyBorder="1" applyAlignment="1" applyProtection="1"/>
    <xf numFmtId="41" fontId="24" fillId="10" borderId="25" xfId="10" applyNumberFormat="1" applyFont="1" applyFill="1" applyBorder="1" applyAlignment="1" applyProtection="1"/>
    <xf numFmtId="171" fontId="24" fillId="8" borderId="29" xfId="10" applyNumberFormat="1" applyFont="1" applyFill="1" applyBorder="1" applyAlignment="1" applyProtection="1"/>
    <xf numFmtId="10" fontId="24" fillId="8" borderId="29" xfId="10" applyNumberFormat="1" applyFont="1" applyFill="1" applyBorder="1" applyAlignment="1" applyProtection="1"/>
    <xf numFmtId="41" fontId="24" fillId="8" borderId="29" xfId="10" applyNumberFormat="1" applyFont="1" applyFill="1" applyBorder="1" applyAlignment="1" applyProtection="1"/>
    <xf numFmtId="0" fontId="57" fillId="4" borderId="0" xfId="10" applyFont="1" applyFill="1" applyAlignment="1" applyProtection="1"/>
    <xf numFmtId="0" fontId="24" fillId="10" borderId="12" xfId="4" applyFont="1" applyFill="1" applyBorder="1" applyAlignment="1" applyProtection="1">
      <alignment vertical="top"/>
    </xf>
    <xf numFmtId="0" fontId="24" fillId="4" borderId="25" xfId="10" applyFont="1" applyFill="1" applyBorder="1" applyAlignment="1" applyProtection="1"/>
    <xf numFmtId="0" fontId="24" fillId="4" borderId="23" xfId="10" applyFont="1" applyFill="1" applyBorder="1" applyAlignment="1" applyProtection="1"/>
    <xf numFmtId="0" fontId="24" fillId="4" borderId="27" xfId="10" applyFont="1" applyFill="1" applyBorder="1" applyAlignment="1" applyProtection="1"/>
    <xf numFmtId="172" fontId="24" fillId="10" borderId="25" xfId="10" applyNumberFormat="1" applyFont="1" applyFill="1" applyBorder="1" applyAlignment="1" applyProtection="1"/>
    <xf numFmtId="41" fontId="24" fillId="10" borderId="10"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62" fillId="8" borderId="0" xfId="10" applyFont="1" applyFill="1" applyAlignment="1" applyProtection="1"/>
    <xf numFmtId="0" fontId="57" fillId="4" borderId="0" xfId="10" applyFont="1" applyFill="1" applyBorder="1" applyAlignment="1" applyProtection="1"/>
    <xf numFmtId="0" fontId="24" fillId="8" borderId="0" xfId="10" applyFont="1" applyFill="1" applyBorder="1" applyAlignment="1" applyProtection="1"/>
    <xf numFmtId="0" fontId="59" fillId="8" borderId="0" xfId="10" applyFont="1" applyFill="1" applyBorder="1" applyAlignment="1" applyProtection="1"/>
    <xf numFmtId="0" fontId="55" fillId="8" borderId="0" xfId="10" applyFont="1" applyFill="1" applyAlignment="1" applyProtection="1">
      <alignment vertical="top" wrapText="1"/>
    </xf>
    <xf numFmtId="0" fontId="56" fillId="8" borderId="0" xfId="10" applyFont="1" applyFill="1" applyBorder="1" applyAlignment="1" applyProtection="1">
      <alignment vertical="top" wrapText="1"/>
    </xf>
    <xf numFmtId="0" fontId="45" fillId="4" borderId="0" xfId="10" applyFont="1" applyFill="1" applyBorder="1" applyAlignment="1" applyProtection="1">
      <alignment vertical="center"/>
    </xf>
    <xf numFmtId="0" fontId="53" fillId="4" borderId="0" xfId="10" applyFont="1" applyFill="1" applyBorder="1" applyProtection="1"/>
    <xf numFmtId="0" fontId="45" fillId="4" borderId="0" xfId="10" applyFont="1" applyFill="1" applyBorder="1" applyAlignment="1" applyProtection="1">
      <alignment horizontal="left" vertical="center"/>
    </xf>
    <xf numFmtId="0" fontId="51" fillId="4" borderId="0" xfId="10" applyFont="1" applyFill="1" applyBorder="1" applyAlignment="1" applyProtection="1">
      <alignment vertical="center"/>
    </xf>
    <xf numFmtId="0" fontId="52" fillId="4" borderId="0" xfId="10" applyFont="1" applyFill="1" applyBorder="1" applyProtection="1"/>
    <xf numFmtId="0" fontId="54" fillId="4" borderId="0" xfId="10" applyFont="1" applyFill="1" applyBorder="1" applyAlignment="1" applyProtection="1">
      <alignment horizontal="center"/>
    </xf>
    <xf numFmtId="168" fontId="45" fillId="4" borderId="0" xfId="10" applyNumberFormat="1" applyFont="1" applyFill="1" applyBorder="1" applyAlignment="1" applyProtection="1">
      <alignment horizontal="left" vertical="center"/>
    </xf>
    <xf numFmtId="174" fontId="24" fillId="10" borderId="24" xfId="10" applyNumberFormat="1" applyFont="1" applyFill="1" applyBorder="1" applyAlignment="1" applyProtection="1">
      <alignment horizontal="right"/>
    </xf>
    <xf numFmtId="174" fontId="60" fillId="10" borderId="24" xfId="10" applyNumberFormat="1" applyFont="1" applyFill="1" applyBorder="1" applyAlignment="1" applyProtection="1">
      <alignment horizontal="right"/>
    </xf>
    <xf numFmtId="49" fontId="38" fillId="10" borderId="13" xfId="10" applyNumberFormat="1" applyFont="1" applyFill="1" applyBorder="1" applyAlignment="1" applyProtection="1">
      <alignment horizontal="right" wrapText="1"/>
    </xf>
    <xf numFmtId="10" fontId="24" fillId="10" borderId="13" xfId="10" applyNumberFormat="1" applyFont="1" applyFill="1" applyBorder="1" applyAlignment="1" applyProtection="1">
      <alignment wrapText="1"/>
    </xf>
    <xf numFmtId="10" fontId="24" fillId="10" borderId="26" xfId="10" applyNumberFormat="1" applyFont="1" applyFill="1" applyBorder="1" applyAlignment="1" applyProtection="1">
      <alignment wrapText="1"/>
    </xf>
    <xf numFmtId="4" fontId="24" fillId="10" borderId="13" xfId="10" applyNumberFormat="1" applyFont="1" applyFill="1" applyBorder="1" applyAlignment="1" applyProtection="1">
      <alignment wrapText="1"/>
    </xf>
    <xf numFmtId="4" fontId="24" fillId="10" borderId="24" xfId="10" applyNumberFormat="1" applyFont="1" applyFill="1" applyBorder="1" applyAlignment="1" applyProtection="1">
      <alignment wrapText="1"/>
    </xf>
    <xf numFmtId="175" fontId="24" fillId="10" borderId="13" xfId="10" applyNumberFormat="1" applyFont="1" applyFill="1" applyBorder="1" applyAlignment="1" applyProtection="1">
      <alignment horizontal="right"/>
    </xf>
    <xf numFmtId="0" fontId="24" fillId="10" borderId="10" xfId="4" applyFont="1" applyFill="1" applyBorder="1" applyAlignment="1" applyProtection="1">
      <alignment vertical="top"/>
    </xf>
    <xf numFmtId="0" fontId="24" fillId="8" borderId="21" xfId="10" applyFont="1" applyFill="1" applyBorder="1" applyAlignment="1" applyProtection="1">
      <alignment horizontal="center"/>
    </xf>
    <xf numFmtId="0" fontId="24" fillId="8" borderId="9" xfId="10" applyFont="1" applyFill="1" applyBorder="1" applyAlignment="1" applyProtection="1">
      <alignment horizontal="center"/>
    </xf>
    <xf numFmtId="0" fontId="24" fillId="8" borderId="10" xfId="10" applyFont="1" applyFill="1" applyBorder="1" applyAlignment="1" applyProtection="1">
      <alignment horizontal="center"/>
    </xf>
    <xf numFmtId="0" fontId="24" fillId="8" borderId="13" xfId="10" applyFont="1" applyFill="1" applyBorder="1" applyAlignment="1" applyProtection="1">
      <alignment horizontal="center"/>
    </xf>
    <xf numFmtId="0" fontId="24" fillId="8" borderId="22" xfId="10" applyFont="1" applyFill="1" applyBorder="1" applyAlignment="1" applyProtection="1">
      <alignment horizontal="center"/>
    </xf>
    <xf numFmtId="0" fontId="24" fillId="4" borderId="0" xfId="10" applyFont="1" applyFill="1" applyBorder="1" applyAlignment="1" applyProtection="1"/>
    <xf numFmtId="0" fontId="62" fillId="4" borderId="0" xfId="10" applyFont="1" applyFill="1" applyBorder="1" applyAlignment="1" applyProtection="1"/>
    <xf numFmtId="0" fontId="59" fillId="4" borderId="0" xfId="10" applyFont="1" applyFill="1" applyBorder="1" applyAlignment="1" applyProtection="1"/>
    <xf numFmtId="0" fontId="58" fillId="8" borderId="0" xfId="10" applyFont="1" applyFill="1" applyAlignment="1" applyProtection="1"/>
    <xf numFmtId="0" fontId="47" fillId="10" borderId="13" xfId="10" applyFont="1" applyFill="1" applyBorder="1" applyAlignment="1" applyProtection="1">
      <alignment horizontal="center"/>
    </xf>
    <xf numFmtId="10" fontId="24" fillId="10" borderId="24" xfId="10" applyNumberFormat="1" applyFont="1" applyFill="1" applyBorder="1" applyAlignment="1" applyProtection="1"/>
    <xf numFmtId="44" fontId="24" fillId="8" borderId="0" xfId="10" applyNumberFormat="1" applyFont="1" applyFill="1" applyAlignment="1" applyProtection="1"/>
    <xf numFmtId="8" fontId="24" fillId="10" borderId="13" xfId="10" applyNumberFormat="1" applyFont="1" applyFill="1" applyBorder="1" applyAlignment="1" applyProtection="1"/>
    <xf numFmtId="42" fontId="24" fillId="8" borderId="0" xfId="10" applyNumberFormat="1" applyFont="1" applyFill="1" applyAlignment="1" applyProtection="1"/>
    <xf numFmtId="0" fontId="61" fillId="8" borderId="0" xfId="10" applyFont="1" applyFill="1" applyAlignment="1" applyProtection="1"/>
    <xf numFmtId="42" fontId="24" fillId="10" borderId="25" xfId="10" applyNumberFormat="1" applyFont="1" applyFill="1" applyBorder="1" applyAlignment="1" applyProtection="1"/>
    <xf numFmtId="0" fontId="58" fillId="8" borderId="0" xfId="10" applyFont="1" applyFill="1" applyBorder="1" applyAlignment="1" applyProtection="1">
      <alignment wrapText="1"/>
    </xf>
    <xf numFmtId="8" fontId="24" fillId="8" borderId="0" xfId="10" applyNumberFormat="1" applyFont="1" applyFill="1" applyAlignment="1" applyProtection="1"/>
    <xf numFmtId="0" fontId="38" fillId="8" borderId="0" xfId="10" applyFont="1" applyFill="1" applyBorder="1" applyAlignment="1" applyProtection="1">
      <alignment wrapText="1"/>
    </xf>
    <xf numFmtId="42" fontId="24" fillId="10" borderId="24" xfId="10" applyNumberFormat="1" applyFont="1" applyFill="1" applyBorder="1" applyAlignment="1" applyProtection="1"/>
    <xf numFmtId="42" fontId="24" fillId="8" borderId="0" xfId="10" applyNumberFormat="1" applyFont="1" applyFill="1" applyBorder="1" applyAlignment="1" applyProtection="1"/>
    <xf numFmtId="165" fontId="24" fillId="10" borderId="24" xfId="10" applyNumberFormat="1" applyFont="1" applyFill="1" applyBorder="1" applyAlignment="1" applyProtection="1"/>
    <xf numFmtId="165" fontId="24" fillId="10" borderId="13" xfId="10" applyNumberFormat="1" applyFont="1" applyFill="1" applyBorder="1" applyAlignment="1" applyProtection="1"/>
    <xf numFmtId="10" fontId="24" fillId="8" borderId="0" xfId="10" applyNumberFormat="1" applyFont="1" applyFill="1" applyAlignment="1" applyProtection="1"/>
    <xf numFmtId="0" fontId="24" fillId="10" borderId="13" xfId="10" applyNumberFormat="1" applyFont="1" applyFill="1" applyBorder="1" applyAlignment="1" applyProtection="1">
      <alignment horizontal="right" wrapText="1"/>
    </xf>
    <xf numFmtId="165" fontId="24" fillId="10" borderId="13" xfId="10" applyNumberFormat="1" applyFont="1" applyFill="1" applyBorder="1" applyAlignment="1" applyProtection="1">
      <alignment wrapText="1"/>
    </xf>
    <xf numFmtId="0" fontId="44" fillId="8" borderId="0" xfId="10" applyFont="1" applyFill="1" applyAlignment="1" applyProtection="1"/>
    <xf numFmtId="10" fontId="24" fillId="4" borderId="0" xfId="10" applyNumberFormat="1" applyFont="1" applyFill="1" applyBorder="1" applyAlignment="1" applyProtection="1"/>
    <xf numFmtId="10" fontId="24" fillId="8" borderId="0" xfId="10" applyNumberFormat="1" applyFont="1" applyFill="1" applyBorder="1" applyAlignment="1" applyProtection="1"/>
    <xf numFmtId="10" fontId="24" fillId="8" borderId="0" xfId="11" applyNumberFormat="1" applyFont="1" applyFill="1" applyAlignment="1" applyProtection="1"/>
    <xf numFmtId="0" fontId="44" fillId="8" borderId="0" xfId="10" applyFont="1" applyFill="1" applyBorder="1" applyAlignment="1" applyProtection="1"/>
    <xf numFmtId="0" fontId="24" fillId="8" borderId="12" xfId="10" applyFont="1" applyFill="1" applyBorder="1" applyAlignment="1" applyProtection="1"/>
    <xf numFmtId="42" fontId="24" fillId="8" borderId="0" xfId="10" applyNumberFormat="1" applyFont="1" applyFill="1" applyBorder="1" applyAlignment="1" applyProtection="1">
      <alignment horizontal="right"/>
    </xf>
    <xf numFmtId="0" fontId="63" fillId="4" borderId="0" xfId="10" applyFont="1" applyFill="1" applyBorder="1" applyAlignment="1" applyProtection="1">
      <alignment horizontal="right"/>
    </xf>
    <xf numFmtId="169" fontId="24" fillId="4" borderId="0" xfId="10" applyNumberFormat="1" applyFont="1" applyFill="1" applyBorder="1" applyAlignment="1" applyProtection="1">
      <alignment horizontal="right" wrapText="1"/>
    </xf>
    <xf numFmtId="0" fontId="24" fillId="4" borderId="0" xfId="10" applyFont="1" applyFill="1" applyBorder="1" applyAlignment="1" applyProtection="1">
      <alignment horizontal="right"/>
    </xf>
    <xf numFmtId="3" fontId="24" fillId="4" borderId="0" xfId="10" applyNumberFormat="1" applyFont="1" applyFill="1" applyBorder="1" applyAlignment="1" applyProtection="1">
      <alignment horizontal="right"/>
    </xf>
    <xf numFmtId="173" fontId="24" fillId="4" borderId="0" xfId="10" applyNumberFormat="1" applyFont="1" applyFill="1" applyBorder="1" applyAlignment="1" applyProtection="1">
      <alignment horizontal="right"/>
    </xf>
    <xf numFmtId="169" fontId="24" fillId="4" borderId="0" xfId="10" applyNumberFormat="1" applyFont="1" applyFill="1" applyBorder="1" applyAlignment="1" applyProtection="1">
      <alignment horizontal="right"/>
    </xf>
    <xf numFmtId="49" fontId="24" fillId="4" borderId="0" xfId="10" applyNumberFormat="1" applyFont="1" applyFill="1" applyBorder="1" applyAlignment="1" applyProtection="1">
      <alignment horizontal="right" wrapText="1"/>
    </xf>
    <xf numFmtId="174" fontId="24" fillId="4" borderId="0" xfId="10" applyNumberFormat="1" applyFont="1" applyFill="1" applyBorder="1" applyAlignment="1" applyProtection="1">
      <alignment horizontal="right"/>
    </xf>
    <xf numFmtId="174" fontId="60" fillId="4" borderId="0" xfId="10" applyNumberFormat="1" applyFont="1" applyFill="1" applyBorder="1" applyAlignment="1" applyProtection="1">
      <alignment horizontal="right"/>
    </xf>
    <xf numFmtId="174" fontId="38" fillId="4" borderId="0" xfId="10" applyNumberFormat="1" applyFont="1" applyFill="1" applyBorder="1" applyAlignment="1" applyProtection="1">
      <alignment horizontal="right"/>
    </xf>
    <xf numFmtId="42" fontId="24" fillId="4" borderId="0" xfId="10" applyNumberFormat="1" applyFont="1" applyFill="1" applyBorder="1" applyAlignment="1" applyProtection="1">
      <alignment horizontal="right"/>
    </xf>
    <xf numFmtId="0" fontId="24" fillId="8" borderId="0" xfId="10" applyFont="1" applyFill="1" applyAlignment="1" applyProtection="1">
      <alignment vertical="center"/>
    </xf>
    <xf numFmtId="170" fontId="47" fillId="10" borderId="13" xfId="10" applyNumberFormat="1" applyFont="1" applyFill="1" applyBorder="1" applyAlignment="1" applyProtection="1">
      <alignment horizontal="center" vertical="top"/>
    </xf>
    <xf numFmtId="170" fontId="24" fillId="10" borderId="13" xfId="10" applyNumberFormat="1" applyFont="1" applyFill="1" applyBorder="1" applyAlignment="1" applyProtection="1">
      <alignment horizontal="center" vertical="top"/>
    </xf>
    <xf numFmtId="0" fontId="24" fillId="8" borderId="30" xfId="10" applyFont="1" applyFill="1" applyBorder="1" applyAlignment="1" applyProtection="1"/>
    <xf numFmtId="170" fontId="24" fillId="8" borderId="23" xfId="10" applyNumberFormat="1" applyFont="1" applyFill="1" applyBorder="1" applyAlignment="1" applyProtection="1">
      <alignment vertical="top"/>
    </xf>
    <xf numFmtId="170" fontId="24" fillId="8" borderId="23" xfId="10" applyNumberFormat="1" applyFont="1" applyFill="1" applyBorder="1" applyAlignment="1" applyProtection="1"/>
    <xf numFmtId="170" fontId="60" fillId="8" borderId="23" xfId="10" applyNumberFormat="1" applyFont="1" applyFill="1" applyBorder="1" applyAlignment="1" applyProtection="1">
      <alignment vertical="top" wrapText="1"/>
    </xf>
    <xf numFmtId="0" fontId="24" fillId="8" borderId="23" xfId="10" applyNumberFormat="1" applyFont="1" applyFill="1" applyBorder="1" applyAlignment="1" applyProtection="1">
      <alignment horizontal="left" wrapText="1"/>
    </xf>
    <xf numFmtId="0" fontId="24" fillId="8" borderId="0" xfId="10" applyNumberFormat="1" applyFont="1" applyFill="1" applyBorder="1" applyAlignment="1" applyProtection="1">
      <alignment horizontal="left" wrapText="1"/>
    </xf>
    <xf numFmtId="170" fontId="24" fillId="8" borderId="0" xfId="10" applyNumberFormat="1" applyFont="1" applyFill="1" applyBorder="1" applyAlignment="1" applyProtection="1">
      <alignment vertical="top"/>
    </xf>
    <xf numFmtId="170" fontId="24" fillId="8" borderId="0" xfId="10" applyNumberFormat="1" applyFont="1" applyFill="1" applyBorder="1" applyAlignment="1" applyProtection="1"/>
    <xf numFmtId="170" fontId="60" fillId="8" borderId="0" xfId="10" applyNumberFormat="1" applyFont="1" applyFill="1" applyBorder="1" applyAlignment="1" applyProtection="1">
      <alignment vertical="top" wrapText="1"/>
    </xf>
    <xf numFmtId="0" fontId="24" fillId="4" borderId="0" xfId="10" applyFont="1" applyFill="1" applyAlignment="1" applyProtection="1"/>
    <xf numFmtId="0" fontId="24" fillId="4" borderId="0" xfId="10" applyFont="1" applyFill="1" applyProtection="1"/>
    <xf numFmtId="0" fontId="47" fillId="4" borderId="0" xfId="10" applyFill="1" applyBorder="1" applyAlignment="1" applyProtection="1"/>
    <xf numFmtId="0" fontId="47" fillId="4" borderId="0" xfId="10" applyFill="1" applyAlignment="1" applyProtection="1"/>
    <xf numFmtId="0" fontId="47" fillId="8" borderId="0" xfId="10" applyFill="1" applyBorder="1" applyAlignment="1" applyProtection="1"/>
    <xf numFmtId="14" fontId="2" fillId="0" borderId="0" xfId="0" applyNumberFormat="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168" fontId="45" fillId="4" borderId="0" xfId="10" applyNumberFormat="1" applyFont="1" applyFill="1" applyBorder="1" applyAlignment="1" applyProtection="1">
      <alignment horizontal="left" vertical="center"/>
    </xf>
    <xf numFmtId="0" fontId="24" fillId="8" borderId="0" xfId="10" applyFont="1" applyFill="1" applyBorder="1" applyAlignment="1" applyProtection="1">
      <alignment horizontal="left" vertical="top" wrapText="1"/>
    </xf>
    <xf numFmtId="0" fontId="24" fillId="8" borderId="0" xfId="10" applyFont="1" applyFill="1" applyBorder="1" applyAlignment="1" applyProtection="1">
      <alignment horizontal="left" vertical="top"/>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8" fontId="45" fillId="4" borderId="0" xfId="10" applyNumberFormat="1" applyFont="1" applyFill="1" applyBorder="1" applyAlignment="1" applyProtection="1">
      <alignment horizontal="center" vertical="center"/>
    </xf>
    <xf numFmtId="0" fontId="24" fillId="8" borderId="10" xfId="10" applyFont="1" applyFill="1" applyBorder="1" applyAlignment="1" applyProtection="1">
      <alignment horizontal="center"/>
    </xf>
    <xf numFmtId="0" fontId="24" fillId="8" borderId="12" xfId="10" applyFont="1" applyFill="1" applyBorder="1" applyAlignment="1" applyProtection="1">
      <alignment horizontal="center"/>
    </xf>
    <xf numFmtId="0" fontId="24" fillId="8" borderId="11" xfId="10" applyFont="1" applyFill="1" applyBorder="1" applyAlignment="1" applyProtection="1">
      <alignment horizontal="center"/>
    </xf>
    <xf numFmtId="0" fontId="24" fillId="8" borderId="13" xfId="10" applyFont="1" applyFill="1" applyBorder="1" applyAlignment="1" applyProtection="1">
      <alignment horizontal="center"/>
    </xf>
    <xf numFmtId="0" fontId="24" fillId="10" borderId="13" xfId="10" applyFont="1" applyFill="1" applyBorder="1" applyAlignment="1" applyProtection="1">
      <alignment horizontal="center"/>
    </xf>
    <xf numFmtId="0" fontId="51" fillId="4" borderId="0" xfId="10" applyFont="1" applyFill="1" applyBorder="1" applyAlignment="1" applyProtection="1">
      <alignment horizontal="center" vertical="center"/>
    </xf>
    <xf numFmtId="170" fontId="24" fillId="10" borderId="10" xfId="10" applyNumberFormat="1" applyFont="1" applyFill="1" applyBorder="1" applyAlignment="1" applyProtection="1">
      <alignment horizontal="left" vertical="top" wrapText="1"/>
    </xf>
    <xf numFmtId="170" fontId="47" fillId="10" borderId="12" xfId="10" applyNumberFormat="1" applyFont="1" applyFill="1" applyBorder="1" applyAlignment="1" applyProtection="1">
      <alignment horizontal="left" vertical="top" wrapText="1"/>
    </xf>
    <xf numFmtId="170" fontId="47" fillId="10" borderId="11" xfId="10" applyNumberFormat="1" applyFont="1" applyFill="1" applyBorder="1" applyAlignment="1" applyProtection="1">
      <alignment horizontal="left" vertical="top" wrapText="1"/>
    </xf>
    <xf numFmtId="170" fontId="24" fillId="10" borderId="10" xfId="10" applyNumberFormat="1" applyFont="1" applyFill="1" applyBorder="1" applyAlignment="1" applyProtection="1">
      <alignment wrapText="1"/>
    </xf>
    <xf numFmtId="0" fontId="47" fillId="10" borderId="12" xfId="10" applyFill="1" applyBorder="1" applyAlignment="1" applyProtection="1">
      <alignment wrapText="1"/>
    </xf>
    <xf numFmtId="0" fontId="47" fillId="10" borderId="11" xfId="10" applyFill="1" applyBorder="1" applyAlignment="1" applyProtection="1">
      <alignment wrapText="1"/>
    </xf>
    <xf numFmtId="170" fontId="24" fillId="10" borderId="10" xfId="10" applyNumberFormat="1" applyFont="1" applyFill="1" applyBorder="1" applyAlignment="1" applyProtection="1">
      <alignment vertical="top" wrapText="1"/>
    </xf>
    <xf numFmtId="0" fontId="47" fillId="10" borderId="12" xfId="10" applyFill="1" applyBorder="1" applyAlignment="1" applyProtection="1">
      <alignment vertical="top" wrapText="1"/>
    </xf>
    <xf numFmtId="0" fontId="47" fillId="10" borderId="11" xfId="10" applyFill="1" applyBorder="1" applyAlignment="1" applyProtection="1">
      <alignment vertical="top" wrapText="1"/>
    </xf>
    <xf numFmtId="0" fontId="45" fillId="4" borderId="0" xfId="10" applyFont="1" applyFill="1" applyBorder="1" applyAlignment="1" applyProtection="1">
      <alignment horizontal="left" vertical="center"/>
    </xf>
    <xf numFmtId="170" fontId="47" fillId="10" borderId="10" xfId="10" applyNumberFormat="1" applyFont="1" applyFill="1" applyBorder="1" applyAlignment="1" applyProtection="1">
      <alignment vertical="top" wrapText="1"/>
    </xf>
    <xf numFmtId="2" fontId="24" fillId="10" borderId="10" xfId="10" applyNumberFormat="1" applyFont="1" applyFill="1" applyBorder="1" applyAlignment="1" applyProtection="1">
      <alignment horizontal="left" vertical="top" wrapText="1"/>
    </xf>
    <xf numFmtId="2" fontId="24" fillId="10" borderId="12" xfId="10" applyNumberFormat="1" applyFont="1" applyFill="1" applyBorder="1" applyAlignment="1" applyProtection="1">
      <alignment horizontal="left" vertical="top" wrapText="1"/>
    </xf>
    <xf numFmtId="2" fontId="24" fillId="10" borderId="11" xfId="10" applyNumberFormat="1" applyFont="1" applyFill="1" applyBorder="1" applyAlignment="1" applyProtection="1">
      <alignment horizontal="left" vertical="top" wrapText="1"/>
    </xf>
    <xf numFmtId="0" fontId="24" fillId="8" borderId="10" xfId="10" applyFont="1" applyFill="1" applyBorder="1" applyAlignment="1" applyProtection="1">
      <alignment horizontal="left" vertical="center" wrapText="1"/>
    </xf>
    <xf numFmtId="0" fontId="24" fillId="8" borderId="12" xfId="10" applyFont="1" applyFill="1" applyBorder="1" applyAlignment="1" applyProtection="1">
      <alignment horizontal="left" vertical="center" wrapText="1"/>
    </xf>
    <xf numFmtId="0" fontId="24" fillId="8" borderId="11" xfId="10" applyFont="1" applyFill="1" applyBorder="1" applyAlignment="1" applyProtection="1">
      <alignment horizontal="left" vertical="center" wrapText="1"/>
    </xf>
    <xf numFmtId="2" fontId="24" fillId="8" borderId="0" xfId="10" applyNumberFormat="1" applyFont="1" applyFill="1" applyBorder="1" applyAlignment="1" applyProtection="1">
      <alignment vertical="top" wrapText="1"/>
    </xf>
    <xf numFmtId="2" fontId="24" fillId="8" borderId="0" xfId="10" applyNumberFormat="1" applyFont="1" applyFill="1" applyBorder="1" applyAlignment="1" applyProtection="1"/>
    <xf numFmtId="0" fontId="47" fillId="10" borderId="10" xfId="10" applyNumberFormat="1" applyFont="1" applyFill="1" applyBorder="1" applyAlignment="1" applyProtection="1">
      <alignment vertical="top" wrapText="1"/>
    </xf>
    <xf numFmtId="0" fontId="47" fillId="10" borderId="10" xfId="10" applyNumberFormat="1" applyFont="1" applyFill="1" applyBorder="1" applyAlignment="1" applyProtection="1">
      <alignment horizontal="left" vertical="top" wrapText="1"/>
    </xf>
    <xf numFmtId="0" fontId="24" fillId="10" borderId="12" xfId="10" applyNumberFormat="1" applyFont="1" applyFill="1" applyBorder="1" applyAlignment="1" applyProtection="1">
      <alignment horizontal="left" vertical="top" wrapText="1"/>
    </xf>
    <xf numFmtId="0" fontId="24" fillId="10" borderId="11" xfId="10" applyNumberFormat="1" applyFont="1" applyFill="1" applyBorder="1" applyAlignment="1" applyProtection="1">
      <alignment horizontal="left" vertical="top" wrapText="1"/>
    </xf>
    <xf numFmtId="2" fontId="24" fillId="10" borderId="13" xfId="10" applyNumberFormat="1" applyFont="1" applyFill="1" applyBorder="1" applyAlignment="1" applyProtection="1">
      <alignment vertical="top" wrapText="1"/>
    </xf>
    <xf numFmtId="2" fontId="24" fillId="10" borderId="13" xfId="10" applyNumberFormat="1" applyFont="1" applyFill="1" applyBorder="1" applyAlignment="1" applyProtection="1"/>
    <xf numFmtId="0" fontId="48" fillId="9" borderId="0" xfId="10" applyFont="1" applyFill="1" applyAlignment="1" applyProtection="1">
      <alignment horizontal="center"/>
    </xf>
    <xf numFmtId="0" fontId="49" fillId="10" borderId="0" xfId="10" applyFont="1" applyFill="1" applyAlignment="1" applyProtection="1">
      <alignment horizontal="center"/>
    </xf>
    <xf numFmtId="0" fontId="24" fillId="10" borderId="25" xfId="10" applyFont="1" applyFill="1" applyBorder="1" applyAlignment="1" applyProtection="1">
      <alignment horizontal="center"/>
    </xf>
    <xf numFmtId="0" fontId="24" fillId="10" borderId="10" xfId="10" applyFont="1" applyFill="1" applyBorder="1" applyAlignment="1" applyProtection="1">
      <alignment horizontal="left" wrapText="1"/>
    </xf>
    <xf numFmtId="0" fontId="24" fillId="10" borderId="11" xfId="10" applyFont="1" applyFill="1" applyBorder="1" applyAlignment="1" applyProtection="1">
      <alignment horizontal="left" wrapText="1"/>
    </xf>
    <xf numFmtId="0" fontId="24" fillId="8" borderId="22" xfId="10" applyFont="1" applyFill="1" applyBorder="1" applyAlignment="1" applyProtection="1">
      <alignment horizontal="center"/>
    </xf>
    <xf numFmtId="0" fontId="24" fillId="8" borderId="23" xfId="10" applyFont="1" applyFill="1" applyBorder="1" applyAlignment="1" applyProtection="1">
      <alignment horizontal="center"/>
    </xf>
    <xf numFmtId="0" fontId="47" fillId="10" borderId="10" xfId="10" applyFont="1" applyFill="1" applyBorder="1" applyAlignment="1" applyProtection="1">
      <alignment horizontal="left" wrapText="1"/>
    </xf>
    <xf numFmtId="0" fontId="47" fillId="10" borderId="12" xfId="10" applyFill="1" applyBorder="1" applyProtection="1"/>
    <xf numFmtId="0" fontId="47" fillId="10" borderId="11" xfId="10" applyFill="1" applyBorder="1" applyProtection="1"/>
    <xf numFmtId="170" fontId="24" fillId="10" borderId="10" xfId="10" quotePrefix="1" applyNumberFormat="1" applyFont="1" applyFill="1" applyBorder="1" applyAlignment="1" applyProtection="1">
      <alignment horizontal="left" wrapText="1"/>
    </xf>
    <xf numFmtId="170" fontId="24" fillId="10" borderId="21" xfId="10" applyNumberFormat="1" applyFont="1" applyFill="1" applyBorder="1" applyAlignment="1" applyProtection="1">
      <alignment horizontal="left" wrapText="1"/>
    </xf>
    <xf numFmtId="170" fontId="24" fillId="10" borderId="12" xfId="10" applyNumberFormat="1" applyFont="1" applyFill="1" applyBorder="1" applyAlignment="1" applyProtection="1">
      <alignment horizontal="left" wrapText="1"/>
    </xf>
    <xf numFmtId="170" fontId="24" fillId="10" borderId="11" xfId="10" applyNumberFormat="1" applyFont="1" applyFill="1" applyBorder="1" applyAlignment="1" applyProtection="1">
      <alignment horizontal="left" wrapText="1"/>
    </xf>
    <xf numFmtId="170" fontId="24" fillId="10" borderId="12" xfId="10" applyNumberFormat="1" applyFont="1" applyFill="1" applyBorder="1" applyAlignment="1" applyProtection="1">
      <alignment horizontal="left" vertical="top" wrapText="1"/>
    </xf>
    <xf numFmtId="170" fontId="24" fillId="10" borderId="11" xfId="10" applyNumberFormat="1" applyFont="1" applyFill="1" applyBorder="1" applyAlignment="1" applyProtection="1">
      <alignment horizontal="left" vertical="top" wrapText="1"/>
    </xf>
    <xf numFmtId="0" fontId="24" fillId="10" borderId="10" xfId="10" applyNumberFormat="1" applyFont="1" applyFill="1" applyBorder="1" applyAlignment="1" applyProtection="1">
      <alignment horizontal="left" wrapText="1"/>
    </xf>
    <xf numFmtId="0" fontId="24" fillId="10" borderId="12" xfId="10" applyNumberFormat="1" applyFont="1" applyFill="1" applyBorder="1" applyAlignment="1" applyProtection="1">
      <alignment horizontal="left" wrapText="1"/>
    </xf>
    <xf numFmtId="0" fontId="24" fillId="10" borderId="11" xfId="10" applyNumberFormat="1" applyFont="1" applyFill="1" applyBorder="1" applyAlignment="1" applyProtection="1">
      <alignment horizontal="left" wrapText="1"/>
    </xf>
    <xf numFmtId="170" fontId="47" fillId="10" borderId="10" xfId="10" applyNumberFormat="1" applyFont="1" applyFill="1" applyBorder="1" applyAlignment="1" applyProtection="1">
      <alignment horizontal="left" vertical="top" wrapText="1"/>
    </xf>
    <xf numFmtId="170" fontId="24" fillId="10" borderId="10" xfId="10" applyNumberFormat="1" applyFont="1" applyFill="1" applyBorder="1" applyAlignment="1" applyProtection="1">
      <alignment horizontal="left" wrapText="1"/>
    </xf>
    <xf numFmtId="0" fontId="46" fillId="8" borderId="10" xfId="10" applyFont="1" applyFill="1" applyBorder="1" applyAlignment="1" applyProtection="1">
      <alignment horizontal="center" vertical="center"/>
    </xf>
    <xf numFmtId="0" fontId="46" fillId="8" borderId="12" xfId="10" applyFont="1" applyFill="1" applyBorder="1" applyAlignment="1" applyProtection="1">
      <alignment horizontal="center" vertical="center"/>
    </xf>
    <xf numFmtId="0" fontId="46" fillId="8" borderId="11" xfId="10" applyFont="1" applyFill="1" applyBorder="1" applyAlignment="1" applyProtection="1">
      <alignment horizontal="center" vertical="center"/>
    </xf>
    <xf numFmtId="0" fontId="46" fillId="8" borderId="10" xfId="10" applyFont="1" applyFill="1" applyBorder="1" applyAlignment="1" applyProtection="1">
      <alignment horizontal="center" vertical="center" wrapText="1"/>
    </xf>
    <xf numFmtId="0" fontId="46" fillId="8" borderId="12" xfId="10" applyFont="1" applyFill="1" applyBorder="1" applyAlignment="1" applyProtection="1">
      <alignment horizontal="center" vertical="center" wrapText="1"/>
    </xf>
    <xf numFmtId="0" fontId="46" fillId="8" borderId="11" xfId="10" applyFont="1" applyFill="1" applyBorder="1" applyAlignment="1" applyProtection="1">
      <alignment horizontal="center" vertical="center" wrapText="1"/>
    </xf>
    <xf numFmtId="170" fontId="47" fillId="10" borderId="10" xfId="10" applyNumberFormat="1" applyFont="1" applyFill="1" applyBorder="1" applyAlignment="1" applyProtection="1">
      <alignment wrapText="1"/>
    </xf>
    <xf numFmtId="0" fontId="24" fillId="8" borderId="21" xfId="10" applyFont="1" applyFill="1" applyBorder="1" applyAlignment="1" applyProtection="1">
      <alignment horizontal="center"/>
    </xf>
    <xf numFmtId="0" fontId="24" fillId="8" borderId="9" xfId="10" applyFont="1" applyFill="1" applyBorder="1" applyAlignment="1" applyProtection="1">
      <alignment horizontal="center"/>
    </xf>
    <xf numFmtId="0" fontId="40" fillId="0" borderId="0" xfId="0" applyFont="1" applyFill="1" applyBorder="1" applyAlignment="1">
      <alignment horizontal="left" vertical="center" wrapText="1"/>
    </xf>
  </cellXfs>
  <cellStyles count="93">
    <cellStyle name="Comma 2" xfId="3" xr:uid="{00000000-0005-0000-0000-000000000000}"/>
    <cellStyle name="Comma 2 2" xfId="14" xr:uid="{C0933AA9-B6C8-4760-B67C-13A2FA19AAB7}"/>
    <cellStyle name="Comma 2 2 2" xfId="69" xr:uid="{B68DFC17-12EB-4CA2-931C-D9A3AF68F64E}"/>
    <cellStyle name="Comma 2 3" xfId="15" xr:uid="{A0772861-EED4-4BA9-A2DA-60F9D098248E}"/>
    <cellStyle name="Comma 2 4" xfId="13" xr:uid="{21F5D2D3-C1EB-4EB6-B54A-D915A1602569}"/>
    <cellStyle name="Euro" xfId="16" xr:uid="{37D92E43-4A97-4A13-BA1F-CF1126BB6D35}"/>
    <cellStyle name="Euro 2" xfId="70" xr:uid="{92BBCE9B-E143-4DA5-871A-E9EF61F3D973}"/>
    <cellStyle name="Hyperlink" xfId="2" builtinId="8"/>
    <cellStyle name="Hyperlink 2" xfId="17" xr:uid="{F4A7C1C6-04C8-4E41-B4A5-2038B71A8EEC}"/>
    <cellStyle name="Hyperlink 3" xfId="18" xr:uid="{0ECB4A0B-4D76-47DC-BCF0-C3ACEFB1560D}"/>
    <cellStyle name="Norm੎੎" xfId="19" xr:uid="{41BE8668-0D7E-437D-8FC8-1CC6B60C22AC}"/>
    <cellStyle name="Norm੎੎ 2" xfId="71" xr:uid="{D62C7901-F76D-4E09-B158-55568F5E9B81}"/>
    <cellStyle name="Normal" xfId="0" builtinId="0"/>
    <cellStyle name="Normal 2" xfId="4" xr:uid="{00000000-0005-0000-0000-000003000000}"/>
    <cellStyle name="Normal 2 2" xfId="12" xr:uid="{76555B06-4782-49C3-BA87-E73907B29A4E}"/>
    <cellStyle name="Normal 2 2 2" xfId="68" xr:uid="{7BA4898A-C364-47DC-BAC9-C959ECC38E43}"/>
    <cellStyle name="Normal 2 2 3" xfId="89" xr:uid="{5904E79D-96B0-421C-A593-83D756ED7859}"/>
    <cellStyle name="Normal 2 3" xfId="20" xr:uid="{321F777B-0DB6-409B-9631-A54AE9D1CADA}"/>
    <cellStyle name="Normal 2 3 2" xfId="72" xr:uid="{23F55121-4EF9-4690-99FD-304931E6764F}"/>
    <cellStyle name="Normal 2 4" xfId="67" xr:uid="{3DF927B5-2B56-4097-87CD-84D0AB6FC591}"/>
    <cellStyle name="Normal 3" xfId="5" xr:uid="{00000000-0005-0000-0000-000004000000}"/>
    <cellStyle name="Normal 3 2" xfId="73" xr:uid="{669173F7-32F5-4E5A-BA91-5DC292B3BE87}"/>
    <cellStyle name="Normal 4" xfId="6" xr:uid="{00000000-0005-0000-0000-000005000000}"/>
    <cellStyle name="Normal 4 2" xfId="91" xr:uid="{EAE4A25D-2A5F-44CE-A98F-615555014B32}"/>
    <cellStyle name="Normal 4 3" xfId="90" xr:uid="{8CBF0265-F5A1-443E-BFAB-74562EFB8434}"/>
    <cellStyle name="Normal 5" xfId="10" xr:uid="{00000000-0005-0000-0000-000006000000}"/>
    <cellStyle name="Normal 5 2" xfId="9" xr:uid="{00000000-0005-0000-0000-000007000000}"/>
    <cellStyle name="Normal 5 3" xfId="92" xr:uid="{D9F18B34-4E45-4516-8F3C-A724F772AD26}"/>
    <cellStyle name="Normal 7" xfId="7" xr:uid="{00000000-0005-0000-0000-000008000000}"/>
    <cellStyle name="Percent" xfId="1" builtinId="5"/>
    <cellStyle name="Percent 2" xfId="11" xr:uid="{00000000-0005-0000-0000-000011000000}"/>
    <cellStyle name="Percent 2 2" xfId="74" xr:uid="{506AE66B-A3A6-4FEF-8260-DA193570D61A}"/>
    <cellStyle name="Percent 3" xfId="66" xr:uid="{A7E51063-C200-4042-B7D2-14DE72FC153B}"/>
    <cellStyle name="SAPBEXaggData" xfId="21" xr:uid="{7D7205AC-3292-4F94-9AE3-9AE217803BD1}"/>
    <cellStyle name="SAPBEXaggDataEmph" xfId="22" xr:uid="{4E4E84C6-9CB5-41CA-947C-65720CFB75A6}"/>
    <cellStyle name="SAPBEXaggItem" xfId="23" xr:uid="{F98F7225-15BC-427C-851E-E06F49817123}"/>
    <cellStyle name="SAPBEXaggItemX" xfId="24" xr:uid="{014B696D-831E-4DA6-B394-E4847738F6C1}"/>
    <cellStyle name="SAPBEXchaText" xfId="25" xr:uid="{BF2B09C2-273E-43AF-BE7E-5A33D675ABF9}"/>
    <cellStyle name="SAPBEXexcBad7" xfId="26" xr:uid="{71271F31-8A44-4B3A-8CFC-A6C0D0A2ED49}"/>
    <cellStyle name="SAPBEXexcBad8" xfId="27" xr:uid="{EAF3348C-FD9B-4DB5-820C-0F740504F270}"/>
    <cellStyle name="SAPBEXexcBad9" xfId="28" xr:uid="{A2FFC01C-56EF-473D-82D6-3F967614F74A}"/>
    <cellStyle name="SAPBEXexcCritical4" xfId="29" xr:uid="{0137FB78-054A-49C2-A280-72DFF1ED5BB8}"/>
    <cellStyle name="SAPBEXexcCritical5" xfId="30" xr:uid="{352A93FA-D6CA-404B-9ABC-7DBB4CDFBD55}"/>
    <cellStyle name="SAPBEXexcCritical6" xfId="31" xr:uid="{B018EB6D-E300-4A9D-8075-D4D3DD502481}"/>
    <cellStyle name="SAPBEXexcGood1" xfId="32" xr:uid="{62381E2C-45A2-4C2E-BBC3-9B2D0E93B720}"/>
    <cellStyle name="SAPBEXexcGood2" xfId="33" xr:uid="{7F6E868F-C390-40B5-9130-24B2CC8DF77D}"/>
    <cellStyle name="SAPBEXexcGood3" xfId="34" xr:uid="{754BF0F5-BEC6-48B6-8F45-897A8741961C}"/>
    <cellStyle name="SAPBEXfilterDrill" xfId="35" xr:uid="{C277AAD3-A267-4B99-868B-1E87BE37220B}"/>
    <cellStyle name="SAPBEXfilterItem" xfId="36" xr:uid="{B39B3310-6030-40E9-B6C3-A7D0DF88F3AF}"/>
    <cellStyle name="SAPBEXfilterText" xfId="37" xr:uid="{CD97EF58-6138-4A28-BAAB-CB5D4E7242DC}"/>
    <cellStyle name="SAPBEXformats" xfId="38" xr:uid="{C93579DA-3192-4A01-B228-9C5535535DC3}"/>
    <cellStyle name="SAPBEXheaderItem" xfId="39" xr:uid="{64B66BF2-0421-4DD9-AFE0-7B5274A89055}"/>
    <cellStyle name="SAPBEXheaderText" xfId="40" xr:uid="{65620204-0B71-49C9-B050-C5E0C8C6839A}"/>
    <cellStyle name="SAPBEXHLevel0" xfId="41" xr:uid="{7C6428B2-CD21-43B0-A61A-7A961BCAEEA1}"/>
    <cellStyle name="SAPBEXHLevel0 2" xfId="42" xr:uid="{D96F991F-D17A-4226-9558-9D65BC774603}"/>
    <cellStyle name="SAPBEXHLevel0 2 2" xfId="76" xr:uid="{0C562A73-7C11-4CA4-9F6E-2A227363612F}"/>
    <cellStyle name="SAPBEXHLevel0 3" xfId="75" xr:uid="{866C3FD6-C185-43E1-92BC-0CF7E8825037}"/>
    <cellStyle name="SAPBEXHLevel0X" xfId="43" xr:uid="{4F41DEF9-3436-4970-8924-03B4567C703A}"/>
    <cellStyle name="SAPBEXHLevel0X 2" xfId="44" xr:uid="{D422D07E-8CDB-4AC3-9087-1C08F1B559BE}"/>
    <cellStyle name="SAPBEXHLevel0X 2 2" xfId="78" xr:uid="{1A1BFFD6-71F7-427B-9603-7181AD0CC3B0}"/>
    <cellStyle name="SAPBEXHLevel0X 3" xfId="77" xr:uid="{023EBAE1-A2DE-47C5-AC44-4EB9B0730AF1}"/>
    <cellStyle name="SAPBEXHLevel1" xfId="45" xr:uid="{56EBE130-2D95-4FE5-96C6-7DE8655430C6}"/>
    <cellStyle name="SAPBEXHLevel1X" xfId="46" xr:uid="{75647F88-522B-4FC0-B11F-387BC0628C98}"/>
    <cellStyle name="SAPBEXHLevel1X 2" xfId="47" xr:uid="{A9FDE4E8-FE6D-47EE-B52D-D332E22631D1}"/>
    <cellStyle name="SAPBEXHLevel1X 2 2" xfId="80" xr:uid="{AF625225-B6FB-4C47-B39A-C8F52D94CF13}"/>
    <cellStyle name="SAPBEXHLevel1X 3" xfId="79" xr:uid="{B33992CB-0783-4CE7-BB4F-5A53B4F23135}"/>
    <cellStyle name="SAPBEXHLevel2" xfId="48" xr:uid="{2B3FFB1D-F3EC-46DD-95C4-B369668289CD}"/>
    <cellStyle name="SAPBEXHLevel2 2" xfId="49" xr:uid="{3F62801D-2615-4E8A-9DCC-5FABBB84B99B}"/>
    <cellStyle name="SAPBEXHLevel2 2 2" xfId="82" xr:uid="{0E9D06EB-1A39-46BA-BF03-08AA4AF7732B}"/>
    <cellStyle name="SAPBEXHLevel2 3" xfId="81" xr:uid="{C5047B20-33C1-4C23-92E2-5291330EC816}"/>
    <cellStyle name="SAPBEXHLevel2X" xfId="50" xr:uid="{C2D1A8F5-D21B-4ECF-8EF5-2E12DBFDD554}"/>
    <cellStyle name="SAPBEXHLevel2X 2" xfId="51" xr:uid="{03BBDF94-167D-4F65-8310-0A625375B836}"/>
    <cellStyle name="SAPBEXHLevel2X 2 2" xfId="84" xr:uid="{94E834FE-D657-46E8-8F44-D336498AD2BE}"/>
    <cellStyle name="SAPBEXHLevel2X 3" xfId="83" xr:uid="{5E4D889C-51DB-463C-A503-23C6595B6DD3}"/>
    <cellStyle name="SAPBEXHLevel3" xfId="52" xr:uid="{7229E9E6-6A05-4A91-8EB3-E43B32308674}"/>
    <cellStyle name="SAPBEXHLevel3 2" xfId="53" xr:uid="{435150CC-BCD0-4B2F-BD6D-06FA3E604CEC}"/>
    <cellStyle name="SAPBEXHLevel3 2 2" xfId="86" xr:uid="{AE2BBDD9-26A5-4DFD-BD62-E2B2192D93CE}"/>
    <cellStyle name="SAPBEXHLevel3 3" xfId="85" xr:uid="{3317D369-B0DD-4847-BF75-A1091AA865A6}"/>
    <cellStyle name="SAPBEXHLevel3X" xfId="54" xr:uid="{09B4F124-C573-4A03-A023-96D99D33F5E2}"/>
    <cellStyle name="SAPBEXHLevel3X 2" xfId="55" xr:uid="{4D5F33E7-0EE3-48E9-8633-7AB7765F7D3F}"/>
    <cellStyle name="SAPBEXHLevel3X 2 2" xfId="88" xr:uid="{58031DC2-B5A1-4A08-A144-2A1857E9B259}"/>
    <cellStyle name="SAPBEXHLevel3X 3" xfId="87" xr:uid="{69B325C7-E967-40C2-AC92-6BF4EAE66034}"/>
    <cellStyle name="SAPBEXresData" xfId="56" xr:uid="{868BFC32-295D-40E3-83D0-F276E6E2B7A0}"/>
    <cellStyle name="SAPBEXresDataEmph" xfId="57" xr:uid="{23E72C05-17BA-4EE3-BAA4-359199F833CD}"/>
    <cellStyle name="SAPBEXresItem" xfId="58" xr:uid="{23B46FF0-30BC-4F4E-8E19-A3A48E2CDF3E}"/>
    <cellStyle name="SAPBEXresItemX" xfId="59" xr:uid="{12A64A17-7100-42BE-8B7B-B0830A47392C}"/>
    <cellStyle name="SAPBEXstdData" xfId="60" xr:uid="{793D54D8-3205-4409-BD25-45519D7C7865}"/>
    <cellStyle name="SAPBEXstdDataEmph" xfId="61" xr:uid="{5FF410CB-D380-41DF-BF22-0878E18B9816}"/>
    <cellStyle name="SAPBEXstdItem" xfId="62" xr:uid="{81461649-FCDD-4F00-84FC-6870681EA677}"/>
    <cellStyle name="SAPBEXstdItemX" xfId="63" xr:uid="{A4FED5E5-8A78-4C2A-A387-310DDA55ED0B}"/>
    <cellStyle name="SAPBEXtitle" xfId="64" xr:uid="{1EE42086-8D48-47EA-9297-A80527F941D1}"/>
    <cellStyle name="SAPBEXundefined" xfId="65" xr:uid="{D255FA6E-AA6B-421F-BFD4-DD459041E887}"/>
    <cellStyle name="Standard 3" xfId="8" xr:uid="{00000000-0005-0000-0000-000012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145304</xdr:colOff>
      <xdr:row>5</xdr:row>
      <xdr:rowOff>47438</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178593</xdr:colOff>
      <xdr:row>6</xdr:row>
      <xdr:rowOff>178593</xdr:rowOff>
    </xdr:from>
    <xdr:to>
      <xdr:col>11</xdr:col>
      <xdr:colOff>1130392</xdr:colOff>
      <xdr:row>14</xdr:row>
      <xdr:rowOff>699</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9503568" y="2121693"/>
          <a:ext cx="6590599" cy="118418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twoCellAnchor editAs="oneCell">
    <xdr:from>
      <xdr:col>10</xdr:col>
      <xdr:colOff>733990</xdr:colOff>
      <xdr:row>3</xdr:row>
      <xdr:rowOff>44823</xdr:rowOff>
    </xdr:from>
    <xdr:to>
      <xdr:col>12</xdr:col>
      <xdr:colOff>145304</xdr:colOff>
      <xdr:row>5</xdr:row>
      <xdr:rowOff>47438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6" name="TextBox 5">
          <a:extLst>
            <a:ext uri="{FF2B5EF4-FFF2-40B4-BE49-F238E27FC236}">
              <a16:creationId xmlns:a16="http://schemas.microsoft.com/office/drawing/2014/main" id="{00000000-0008-0000-0B00-000006000000}"/>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178593</xdr:colOff>
      <xdr:row>6</xdr:row>
      <xdr:rowOff>178594</xdr:rowOff>
    </xdr:from>
    <xdr:to>
      <xdr:col>11</xdr:col>
      <xdr:colOff>1130392</xdr:colOff>
      <xdr:row>14</xdr:row>
      <xdr:rowOff>700</xdr:rowOff>
    </xdr:to>
    <xdr:sp macro="" textlink="">
      <xdr:nvSpPr>
        <xdr:cNvPr id="7" name="TextBox 6">
          <a:extLst>
            <a:ext uri="{FF2B5EF4-FFF2-40B4-BE49-F238E27FC236}">
              <a16:creationId xmlns:a16="http://schemas.microsoft.com/office/drawing/2014/main" id="{00000000-0008-0000-0B00-000007000000}"/>
            </a:ext>
          </a:extLst>
        </xdr:cNvPr>
        <xdr:cNvSpPr txBox="1"/>
      </xdr:nvSpPr>
      <xdr:spPr>
        <a:xfrm>
          <a:off x="9503568" y="2121694"/>
          <a:ext cx="6590599" cy="118418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1208</v>
      </c>
    </row>
    <row r="3" spans="1:1" ht="15" x14ac:dyDescent="0.35">
      <c r="A3" s="85"/>
    </row>
    <row r="4" spans="1:1" ht="34" x14ac:dyDescent="0.35">
      <c r="A4" s="86" t="s">
        <v>1209</v>
      </c>
    </row>
    <row r="5" spans="1:1" ht="34" x14ac:dyDescent="0.35">
      <c r="A5" s="86" t="s">
        <v>1210</v>
      </c>
    </row>
    <row r="6" spans="1:1" ht="34" x14ac:dyDescent="0.35">
      <c r="A6" s="86" t="s">
        <v>1211</v>
      </c>
    </row>
    <row r="7" spans="1:1" ht="17" x14ac:dyDescent="0.35">
      <c r="A7" s="86"/>
    </row>
    <row r="8" spans="1:1" ht="18.5" x14ac:dyDescent="0.35">
      <c r="A8" s="87" t="s">
        <v>1212</v>
      </c>
    </row>
    <row r="9" spans="1:1" ht="34" x14ac:dyDescent="0.4">
      <c r="A9" s="96" t="s">
        <v>1375</v>
      </c>
    </row>
    <row r="10" spans="1:1" ht="68" x14ac:dyDescent="0.35">
      <c r="A10" s="89" t="s">
        <v>1213</v>
      </c>
    </row>
    <row r="11" spans="1:1" ht="34" x14ac:dyDescent="0.35">
      <c r="A11" s="89" t="s">
        <v>1214</v>
      </c>
    </row>
    <row r="12" spans="1:1" ht="17" x14ac:dyDescent="0.35">
      <c r="A12" s="89" t="s">
        <v>1215</v>
      </c>
    </row>
    <row r="13" spans="1:1" ht="17" x14ac:dyDescent="0.35">
      <c r="A13" s="89" t="s">
        <v>1216</v>
      </c>
    </row>
    <row r="14" spans="1:1" ht="17" x14ac:dyDescent="0.35">
      <c r="A14" s="89" t="s">
        <v>1217</v>
      </c>
    </row>
    <row r="15" spans="1:1" ht="17" x14ac:dyDescent="0.35">
      <c r="A15" s="89"/>
    </row>
    <row r="16" spans="1:1" ht="18.5" x14ac:dyDescent="0.35">
      <c r="A16" s="87" t="s">
        <v>1218</v>
      </c>
    </row>
    <row r="17" spans="1:1" ht="17" x14ac:dyDescent="0.35">
      <c r="A17" s="90" t="s">
        <v>1219</v>
      </c>
    </row>
    <row r="18" spans="1:1" ht="34" x14ac:dyDescent="0.35">
      <c r="A18" s="91" t="s">
        <v>1220</v>
      </c>
    </row>
    <row r="19" spans="1:1" ht="34" x14ac:dyDescent="0.35">
      <c r="A19" s="91" t="s">
        <v>1221</v>
      </c>
    </row>
    <row r="20" spans="1:1" ht="51" x14ac:dyDescent="0.35">
      <c r="A20" s="91" t="s">
        <v>1222</v>
      </c>
    </row>
    <row r="21" spans="1:1" ht="85" x14ac:dyDescent="0.35">
      <c r="A21" s="91" t="s">
        <v>1223</v>
      </c>
    </row>
    <row r="22" spans="1:1" ht="51" x14ac:dyDescent="0.35">
      <c r="A22" s="91" t="s">
        <v>1224</v>
      </c>
    </row>
    <row r="23" spans="1:1" ht="34" x14ac:dyDescent="0.35">
      <c r="A23" s="91" t="s">
        <v>1225</v>
      </c>
    </row>
    <row r="24" spans="1:1" ht="17" x14ac:dyDescent="0.35">
      <c r="A24" s="91" t="s">
        <v>1226</v>
      </c>
    </row>
    <row r="25" spans="1:1" ht="17" x14ac:dyDescent="0.35">
      <c r="A25" s="90" t="s">
        <v>1227</v>
      </c>
    </row>
    <row r="26" spans="1:1" ht="51" x14ac:dyDescent="0.4">
      <c r="A26" s="92" t="s">
        <v>1228</v>
      </c>
    </row>
    <row r="27" spans="1:1" ht="17" x14ac:dyDescent="0.4">
      <c r="A27" s="92" t="s">
        <v>1229</v>
      </c>
    </row>
    <row r="28" spans="1:1" ht="17" x14ac:dyDescent="0.35">
      <c r="A28" s="90" t="s">
        <v>1230</v>
      </c>
    </row>
    <row r="29" spans="1:1" ht="34" x14ac:dyDescent="0.35">
      <c r="A29" s="91" t="s">
        <v>1231</v>
      </c>
    </row>
    <row r="30" spans="1:1" ht="34" x14ac:dyDescent="0.35">
      <c r="A30" s="91" t="s">
        <v>1232</v>
      </c>
    </row>
    <row r="31" spans="1:1" ht="34" x14ac:dyDescent="0.35">
      <c r="A31" s="91" t="s">
        <v>1233</v>
      </c>
    </row>
    <row r="32" spans="1:1" ht="34" x14ac:dyDescent="0.35">
      <c r="A32" s="91" t="s">
        <v>1234</v>
      </c>
    </row>
    <row r="33" spans="1:1" ht="17" x14ac:dyDescent="0.35">
      <c r="A33" s="91"/>
    </row>
    <row r="34" spans="1:1" ht="18.5" x14ac:dyDescent="0.35">
      <c r="A34" s="87" t="s">
        <v>1235</v>
      </c>
    </row>
    <row r="35" spans="1:1" ht="17" x14ac:dyDescent="0.35">
      <c r="A35" s="90" t="s">
        <v>1236</v>
      </c>
    </row>
    <row r="36" spans="1:1" ht="34" x14ac:dyDescent="0.35">
      <c r="A36" s="91" t="s">
        <v>1237</v>
      </c>
    </row>
    <row r="37" spans="1:1" ht="34" x14ac:dyDescent="0.35">
      <c r="A37" s="91" t="s">
        <v>1238</v>
      </c>
    </row>
    <row r="38" spans="1:1" ht="34" x14ac:dyDescent="0.35">
      <c r="A38" s="91" t="s">
        <v>1239</v>
      </c>
    </row>
    <row r="39" spans="1:1" ht="17" x14ac:dyDescent="0.35">
      <c r="A39" s="91" t="s">
        <v>1240</v>
      </c>
    </row>
    <row r="40" spans="1:1" ht="17" x14ac:dyDescent="0.35">
      <c r="A40" s="91" t="s">
        <v>1241</v>
      </c>
    </row>
    <row r="41" spans="1:1" ht="17" x14ac:dyDescent="0.35">
      <c r="A41" s="90" t="s">
        <v>1242</v>
      </c>
    </row>
    <row r="42" spans="1:1" ht="17" x14ac:dyDescent="0.35">
      <c r="A42" s="91" t="s">
        <v>1243</v>
      </c>
    </row>
    <row r="43" spans="1:1" ht="17" x14ac:dyDescent="0.4">
      <c r="A43" s="92" t="s">
        <v>1244</v>
      </c>
    </row>
    <row r="44" spans="1:1" ht="17" x14ac:dyDescent="0.35">
      <c r="A44" s="90" t="s">
        <v>1245</v>
      </c>
    </row>
    <row r="45" spans="1:1" ht="34" x14ac:dyDescent="0.4">
      <c r="A45" s="92" t="s">
        <v>1246</v>
      </c>
    </row>
    <row r="46" spans="1:1" ht="34" x14ac:dyDescent="0.35">
      <c r="A46" s="91" t="s">
        <v>1247</v>
      </c>
    </row>
    <row r="47" spans="1:1" ht="34" x14ac:dyDescent="0.35">
      <c r="A47" s="91" t="s">
        <v>1248</v>
      </c>
    </row>
    <row r="48" spans="1:1" ht="17" x14ac:dyDescent="0.35">
      <c r="A48" s="91" t="s">
        <v>1249</v>
      </c>
    </row>
    <row r="49" spans="1:1" ht="17" x14ac:dyDescent="0.4">
      <c r="A49" s="92" t="s">
        <v>1250</v>
      </c>
    </row>
    <row r="50" spans="1:1" ht="17" x14ac:dyDescent="0.35">
      <c r="A50" s="90" t="s">
        <v>1251</v>
      </c>
    </row>
    <row r="51" spans="1:1" ht="34" x14ac:dyDescent="0.4">
      <c r="A51" s="92" t="s">
        <v>1252</v>
      </c>
    </row>
    <row r="52" spans="1:1" ht="17" x14ac:dyDescent="0.35">
      <c r="A52" s="91" t="s">
        <v>1253</v>
      </c>
    </row>
    <row r="53" spans="1:1" ht="34" x14ac:dyDescent="0.4">
      <c r="A53" s="92" t="s">
        <v>1254</v>
      </c>
    </row>
    <row r="54" spans="1:1" ht="17" x14ac:dyDescent="0.35">
      <c r="A54" s="90" t="s">
        <v>1255</v>
      </c>
    </row>
    <row r="55" spans="1:1" ht="17" x14ac:dyDescent="0.4">
      <c r="A55" s="92" t="s">
        <v>1256</v>
      </c>
    </row>
    <row r="56" spans="1:1" ht="34" x14ac:dyDescent="0.35">
      <c r="A56" s="91" t="s">
        <v>1257</v>
      </c>
    </row>
    <row r="57" spans="1:1" ht="17" x14ac:dyDescent="0.35">
      <c r="A57" s="91" t="s">
        <v>1258</v>
      </c>
    </row>
    <row r="58" spans="1:1" ht="17" x14ac:dyDescent="0.35">
      <c r="A58" s="91" t="s">
        <v>1259</v>
      </c>
    </row>
    <row r="59" spans="1:1" ht="17" x14ac:dyDescent="0.35">
      <c r="A59" s="90" t="s">
        <v>1260</v>
      </c>
    </row>
    <row r="60" spans="1:1" ht="17" x14ac:dyDescent="0.35">
      <c r="A60" s="91" t="s">
        <v>1261</v>
      </c>
    </row>
    <row r="61" spans="1:1" ht="17" x14ac:dyDescent="0.35">
      <c r="A61" s="93"/>
    </row>
    <row r="62" spans="1:1" ht="18.5" x14ac:dyDescent="0.35">
      <c r="A62" s="87" t="s">
        <v>1262</v>
      </c>
    </row>
    <row r="63" spans="1:1" ht="17" x14ac:dyDescent="0.35">
      <c r="A63" s="90" t="s">
        <v>1263</v>
      </c>
    </row>
    <row r="64" spans="1:1" ht="34" x14ac:dyDescent="0.35">
      <c r="A64" s="91" t="s">
        <v>1264</v>
      </c>
    </row>
    <row r="65" spans="1:1" ht="17" x14ac:dyDescent="0.35">
      <c r="A65" s="91" t="s">
        <v>1265</v>
      </c>
    </row>
    <row r="66" spans="1:1" ht="34" x14ac:dyDescent="0.35">
      <c r="A66" s="89" t="s">
        <v>1266</v>
      </c>
    </row>
    <row r="67" spans="1:1" ht="34" x14ac:dyDescent="0.35">
      <c r="A67" s="89" t="s">
        <v>1267</v>
      </c>
    </row>
    <row r="68" spans="1:1" ht="34" x14ac:dyDescent="0.35">
      <c r="A68" s="89" t="s">
        <v>1268</v>
      </c>
    </row>
    <row r="69" spans="1:1" ht="17" x14ac:dyDescent="0.35">
      <c r="A69" s="94" t="s">
        <v>1269</v>
      </c>
    </row>
    <row r="70" spans="1:1" ht="34" x14ac:dyDescent="0.35">
      <c r="A70" s="89" t="s">
        <v>1270</v>
      </c>
    </row>
    <row r="71" spans="1:1" ht="17" x14ac:dyDescent="0.35">
      <c r="A71" s="89" t="s">
        <v>1271</v>
      </c>
    </row>
    <row r="72" spans="1:1" ht="17" x14ac:dyDescent="0.35">
      <c r="A72" s="94" t="s">
        <v>1272</v>
      </c>
    </row>
    <row r="73" spans="1:1" ht="17" x14ac:dyDescent="0.35">
      <c r="A73" s="89" t="s">
        <v>1273</v>
      </c>
    </row>
    <row r="74" spans="1:1" ht="17" x14ac:dyDescent="0.35">
      <c r="A74" s="94" t="s">
        <v>1274</v>
      </c>
    </row>
    <row r="75" spans="1:1" ht="34" x14ac:dyDescent="0.35">
      <c r="A75" s="89" t="s">
        <v>1275</v>
      </c>
    </row>
    <row r="76" spans="1:1" ht="17" x14ac:dyDescent="0.35">
      <c r="A76" s="89" t="s">
        <v>1276</v>
      </c>
    </row>
    <row r="77" spans="1:1" ht="51" x14ac:dyDescent="0.35">
      <c r="A77" s="89" t="s">
        <v>1277</v>
      </c>
    </row>
    <row r="78" spans="1:1" ht="17" x14ac:dyDescent="0.35">
      <c r="A78" s="94" t="s">
        <v>1278</v>
      </c>
    </row>
    <row r="79" spans="1:1" ht="17" x14ac:dyDescent="0.4">
      <c r="A79" s="88" t="s">
        <v>1279</v>
      </c>
    </row>
    <row r="80" spans="1:1" ht="17" x14ac:dyDescent="0.35">
      <c r="A80" s="94" t="s">
        <v>1280</v>
      </c>
    </row>
    <row r="81" spans="1:1" ht="34" x14ac:dyDescent="0.35">
      <c r="A81" s="89" t="s">
        <v>1281</v>
      </c>
    </row>
    <row r="82" spans="1:1" ht="34" x14ac:dyDescent="0.35">
      <c r="A82" s="89" t="s">
        <v>1282</v>
      </c>
    </row>
    <row r="83" spans="1:1" ht="34" x14ac:dyDescent="0.35">
      <c r="A83" s="89" t="s">
        <v>1283</v>
      </c>
    </row>
    <row r="84" spans="1:1" ht="34" x14ac:dyDescent="0.35">
      <c r="A84" s="89" t="s">
        <v>1284</v>
      </c>
    </row>
    <row r="85" spans="1:1" ht="34" x14ac:dyDescent="0.35">
      <c r="A85" s="89" t="s">
        <v>1285</v>
      </c>
    </row>
    <row r="86" spans="1:1" ht="17" x14ac:dyDescent="0.35">
      <c r="A86" s="94" t="s">
        <v>1286</v>
      </c>
    </row>
    <row r="87" spans="1:1" ht="17" x14ac:dyDescent="0.35">
      <c r="A87" s="89" t="s">
        <v>1287</v>
      </c>
    </row>
    <row r="88" spans="1:1" ht="17" x14ac:dyDescent="0.35">
      <c r="A88" s="89" t="s">
        <v>1288</v>
      </c>
    </row>
    <row r="89" spans="1:1" ht="17" x14ac:dyDescent="0.35">
      <c r="A89" s="94" t="s">
        <v>1289</v>
      </c>
    </row>
    <row r="90" spans="1:1" ht="34" x14ac:dyDescent="0.35">
      <c r="A90" s="89" t="s">
        <v>1290</v>
      </c>
    </row>
    <row r="91" spans="1:1" ht="17" x14ac:dyDescent="0.35">
      <c r="A91" s="94" t="s">
        <v>1291</v>
      </c>
    </row>
    <row r="92" spans="1:1" ht="17" x14ac:dyDescent="0.4">
      <c r="A92" s="88" t="s">
        <v>1292</v>
      </c>
    </row>
    <row r="93" spans="1:1" ht="17" x14ac:dyDescent="0.35">
      <c r="A93" s="89" t="s">
        <v>1293</v>
      </c>
    </row>
    <row r="94" spans="1:1" ht="17" x14ac:dyDescent="0.35">
      <c r="A94" s="89"/>
    </row>
    <row r="95" spans="1:1" ht="18.5" x14ac:dyDescent="0.35">
      <c r="A95" s="87" t="s">
        <v>1294</v>
      </c>
    </row>
    <row r="96" spans="1:1" ht="34" x14ac:dyDescent="0.4">
      <c r="A96" s="88" t="s">
        <v>1295</v>
      </c>
    </row>
    <row r="97" spans="1:1" ht="17" x14ac:dyDescent="0.4">
      <c r="A97" s="88" t="s">
        <v>1296</v>
      </c>
    </row>
    <row r="98" spans="1:1" ht="17" x14ac:dyDescent="0.35">
      <c r="A98" s="94" t="s">
        <v>1297</v>
      </c>
    </row>
    <row r="99" spans="1:1" ht="17" x14ac:dyDescent="0.35">
      <c r="A99" s="86" t="s">
        <v>1298</v>
      </c>
    </row>
    <row r="100" spans="1:1" ht="17" x14ac:dyDescent="0.35">
      <c r="A100" s="89" t="s">
        <v>1299</v>
      </c>
    </row>
    <row r="101" spans="1:1" ht="17" x14ac:dyDescent="0.35">
      <c r="A101" s="89" t="s">
        <v>1300</v>
      </c>
    </row>
    <row r="102" spans="1:1" ht="17" x14ac:dyDescent="0.35">
      <c r="A102" s="89" t="s">
        <v>1301</v>
      </c>
    </row>
    <row r="103" spans="1:1" ht="17" x14ac:dyDescent="0.35">
      <c r="A103" s="89" t="s">
        <v>1302</v>
      </c>
    </row>
    <row r="104" spans="1:1" ht="34" x14ac:dyDescent="0.35">
      <c r="A104" s="89" t="s">
        <v>1303</v>
      </c>
    </row>
    <row r="105" spans="1:1" ht="17" x14ac:dyDescent="0.35">
      <c r="A105" s="86" t="s">
        <v>1304</v>
      </c>
    </row>
    <row r="106" spans="1:1" ht="17" x14ac:dyDescent="0.35">
      <c r="A106" s="89" t="s">
        <v>1305</v>
      </c>
    </row>
    <row r="107" spans="1:1" ht="17" x14ac:dyDescent="0.35">
      <c r="A107" s="89" t="s">
        <v>1306</v>
      </c>
    </row>
    <row r="108" spans="1:1" ht="17" x14ac:dyDescent="0.35">
      <c r="A108" s="89" t="s">
        <v>1307</v>
      </c>
    </row>
    <row r="109" spans="1:1" ht="17" x14ac:dyDescent="0.35">
      <c r="A109" s="89" t="s">
        <v>1308</v>
      </c>
    </row>
    <row r="110" spans="1:1" ht="17" x14ac:dyDescent="0.35">
      <c r="A110" s="89" t="s">
        <v>1309</v>
      </c>
    </row>
    <row r="111" spans="1:1" ht="17" x14ac:dyDescent="0.35">
      <c r="A111" s="89" t="s">
        <v>1310</v>
      </c>
    </row>
    <row r="112" spans="1:1" ht="17" x14ac:dyDescent="0.35">
      <c r="A112" s="94" t="s">
        <v>1311</v>
      </c>
    </row>
    <row r="113" spans="1:1" ht="17" x14ac:dyDescent="0.35">
      <c r="A113" s="89" t="s">
        <v>1312</v>
      </c>
    </row>
    <row r="114" spans="1:1" ht="17" x14ac:dyDescent="0.35">
      <c r="A114" s="86" t="s">
        <v>1313</v>
      </c>
    </row>
    <row r="115" spans="1:1" ht="17" x14ac:dyDescent="0.35">
      <c r="A115" s="89" t="s">
        <v>1314</v>
      </c>
    </row>
    <row r="116" spans="1:1" ht="17" x14ac:dyDescent="0.35">
      <c r="A116" s="89" t="s">
        <v>1315</v>
      </c>
    </row>
    <row r="117" spans="1:1" ht="17" x14ac:dyDescent="0.35">
      <c r="A117" s="86" t="s">
        <v>1316</v>
      </c>
    </row>
    <row r="118" spans="1:1" ht="17" x14ac:dyDescent="0.35">
      <c r="A118" s="89" t="s">
        <v>1317</v>
      </c>
    </row>
    <row r="119" spans="1:1" ht="17" x14ac:dyDescent="0.35">
      <c r="A119" s="89" t="s">
        <v>1318</v>
      </c>
    </row>
    <row r="120" spans="1:1" ht="17" x14ac:dyDescent="0.35">
      <c r="A120" s="89" t="s">
        <v>1319</v>
      </c>
    </row>
    <row r="121" spans="1:1" ht="17" x14ac:dyDescent="0.35">
      <c r="A121" s="94" t="s">
        <v>1320</v>
      </c>
    </row>
    <row r="122" spans="1:1" ht="17" x14ac:dyDescent="0.35">
      <c r="A122" s="86" t="s">
        <v>1321</v>
      </c>
    </row>
    <row r="123" spans="1:1" ht="17" x14ac:dyDescent="0.35">
      <c r="A123" s="86" t="s">
        <v>1322</v>
      </c>
    </row>
    <row r="124" spans="1:1" ht="17" x14ac:dyDescent="0.35">
      <c r="A124" s="89" t="s">
        <v>1323</v>
      </c>
    </row>
    <row r="125" spans="1:1" ht="17" x14ac:dyDescent="0.35">
      <c r="A125" s="89" t="s">
        <v>1324</v>
      </c>
    </row>
    <row r="126" spans="1:1" ht="17" x14ac:dyDescent="0.35">
      <c r="A126" s="89" t="s">
        <v>1325</v>
      </c>
    </row>
    <row r="127" spans="1:1" ht="17" x14ac:dyDescent="0.35">
      <c r="A127" s="89" t="s">
        <v>1326</v>
      </c>
    </row>
    <row r="128" spans="1:1" ht="17" x14ac:dyDescent="0.35">
      <c r="A128" s="89" t="s">
        <v>1327</v>
      </c>
    </row>
    <row r="129" spans="1:1" ht="17" x14ac:dyDescent="0.35">
      <c r="A129" s="94" t="s">
        <v>1328</v>
      </c>
    </row>
    <row r="130" spans="1:1" ht="34" x14ac:dyDescent="0.35">
      <c r="A130" s="89" t="s">
        <v>1329</v>
      </c>
    </row>
    <row r="131" spans="1:1" ht="68" x14ac:dyDescent="0.35">
      <c r="A131" s="89" t="s">
        <v>1330</v>
      </c>
    </row>
    <row r="132" spans="1:1" ht="34" x14ac:dyDescent="0.35">
      <c r="A132" s="89" t="s">
        <v>1331</v>
      </c>
    </row>
    <row r="133" spans="1:1" ht="17" x14ac:dyDescent="0.35">
      <c r="A133" s="94" t="s">
        <v>1332</v>
      </c>
    </row>
    <row r="134" spans="1:1" ht="34" x14ac:dyDescent="0.35">
      <c r="A134" s="86" t="s">
        <v>1333</v>
      </c>
    </row>
    <row r="135" spans="1:1" ht="17" x14ac:dyDescent="0.35">
      <c r="A135" s="86"/>
    </row>
    <row r="136" spans="1:1" ht="18.5" x14ac:dyDescent="0.35">
      <c r="A136" s="87" t="s">
        <v>1334</v>
      </c>
    </row>
    <row r="137" spans="1:1" ht="17" x14ac:dyDescent="0.35">
      <c r="A137" s="89" t="s">
        <v>1335</v>
      </c>
    </row>
    <row r="138" spans="1:1" ht="34" x14ac:dyDescent="0.35">
      <c r="A138" s="91" t="s">
        <v>1336</v>
      </c>
    </row>
    <row r="139" spans="1:1" ht="34" x14ac:dyDescent="0.35">
      <c r="A139" s="91" t="s">
        <v>1337</v>
      </c>
    </row>
    <row r="140" spans="1:1" ht="17" x14ac:dyDescent="0.35">
      <c r="A140" s="90" t="s">
        <v>1338</v>
      </c>
    </row>
    <row r="141" spans="1:1" ht="17" x14ac:dyDescent="0.35">
      <c r="A141" s="95" t="s">
        <v>1339</v>
      </c>
    </row>
    <row r="142" spans="1:1" ht="34" x14ac:dyDescent="0.4">
      <c r="A142" s="92" t="s">
        <v>1340</v>
      </c>
    </row>
    <row r="143" spans="1:1" ht="17" x14ac:dyDescent="0.35">
      <c r="A143" s="91" t="s">
        <v>1341</v>
      </c>
    </row>
    <row r="144" spans="1:1" ht="17" x14ac:dyDescent="0.35">
      <c r="A144" s="91" t="s">
        <v>1342</v>
      </c>
    </row>
    <row r="145" spans="1:1" ht="17" x14ac:dyDescent="0.35">
      <c r="A145" s="95" t="s">
        <v>1343</v>
      </c>
    </row>
    <row r="146" spans="1:1" ht="17" x14ac:dyDescent="0.35">
      <c r="A146" s="90" t="s">
        <v>1344</v>
      </c>
    </row>
    <row r="147" spans="1:1" ht="17" x14ac:dyDescent="0.35">
      <c r="A147" s="95" t="s">
        <v>1345</v>
      </c>
    </row>
    <row r="148" spans="1:1" ht="17" x14ac:dyDescent="0.35">
      <c r="A148" s="91" t="s">
        <v>1346</v>
      </c>
    </row>
    <row r="149" spans="1:1" ht="17" x14ac:dyDescent="0.35">
      <c r="A149" s="91" t="s">
        <v>1347</v>
      </c>
    </row>
    <row r="150" spans="1:1" ht="17" x14ac:dyDescent="0.35">
      <c r="A150" s="91" t="s">
        <v>1348</v>
      </c>
    </row>
    <row r="151" spans="1:1" ht="34" x14ac:dyDescent="0.35">
      <c r="A151" s="95" t="s">
        <v>1349</v>
      </c>
    </row>
    <row r="152" spans="1:1" ht="17" x14ac:dyDescent="0.35">
      <c r="A152" s="90" t="s">
        <v>1350</v>
      </c>
    </row>
    <row r="153" spans="1:1" ht="17" x14ac:dyDescent="0.35">
      <c r="A153" s="91" t="s">
        <v>1351</v>
      </c>
    </row>
    <row r="154" spans="1:1" ht="17" x14ac:dyDescent="0.35">
      <c r="A154" s="91" t="s">
        <v>1352</v>
      </c>
    </row>
    <row r="155" spans="1:1" ht="17" x14ac:dyDescent="0.35">
      <c r="A155" s="91" t="s">
        <v>1353</v>
      </c>
    </row>
    <row r="156" spans="1:1" ht="17" x14ac:dyDescent="0.35">
      <c r="A156" s="91" t="s">
        <v>1354</v>
      </c>
    </row>
    <row r="157" spans="1:1" ht="34" x14ac:dyDescent="0.35">
      <c r="A157" s="91" t="s">
        <v>1355</v>
      </c>
    </row>
    <row r="158" spans="1:1" ht="34" x14ac:dyDescent="0.35">
      <c r="A158" s="91" t="s">
        <v>1356</v>
      </c>
    </row>
    <row r="159" spans="1:1" ht="17" x14ac:dyDescent="0.35">
      <c r="A159" s="90" t="s">
        <v>1357</v>
      </c>
    </row>
    <row r="160" spans="1:1" ht="34" x14ac:dyDescent="0.35">
      <c r="A160" s="91" t="s">
        <v>1358</v>
      </c>
    </row>
    <row r="161" spans="1:1" ht="34" x14ac:dyDescent="0.35">
      <c r="A161" s="91" t="s">
        <v>1359</v>
      </c>
    </row>
    <row r="162" spans="1:1" ht="17" x14ac:dyDescent="0.35">
      <c r="A162" s="91" t="s">
        <v>1360</v>
      </c>
    </row>
    <row r="163" spans="1:1" ht="17" x14ac:dyDescent="0.35">
      <c r="A163" s="90" t="s">
        <v>1361</v>
      </c>
    </row>
    <row r="164" spans="1:1" ht="34" x14ac:dyDescent="0.4">
      <c r="A164" s="97" t="s">
        <v>1376</v>
      </c>
    </row>
    <row r="165" spans="1:1" ht="34" x14ac:dyDescent="0.35">
      <c r="A165" s="91" t="s">
        <v>1362</v>
      </c>
    </row>
    <row r="166" spans="1:1" ht="17" x14ac:dyDescent="0.35">
      <c r="A166" s="90" t="s">
        <v>1363</v>
      </c>
    </row>
    <row r="167" spans="1:1" ht="17" x14ac:dyDescent="0.35">
      <c r="A167" s="91" t="s">
        <v>1364</v>
      </c>
    </row>
    <row r="168" spans="1:1" ht="17" x14ac:dyDescent="0.35">
      <c r="A168" s="90" t="s">
        <v>1365</v>
      </c>
    </row>
    <row r="169" spans="1:1" ht="17" x14ac:dyDescent="0.4">
      <c r="A169" s="92" t="s">
        <v>1366</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R43"/>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427" t="s">
        <v>1658</v>
      </c>
      <c r="F6" s="427"/>
      <c r="G6" s="427"/>
      <c r="H6" s="7"/>
      <c r="I6" s="7"/>
      <c r="J6" s="8"/>
    </row>
    <row r="7" spans="2:10" ht="26" x14ac:dyDescent="0.35">
      <c r="B7" s="6"/>
      <c r="C7" s="7"/>
      <c r="D7" s="7"/>
      <c r="E7" s="7"/>
      <c r="F7" s="11" t="s">
        <v>532</v>
      </c>
      <c r="G7" s="7"/>
      <c r="H7" s="7"/>
      <c r="I7" s="7"/>
      <c r="J7" s="8"/>
    </row>
    <row r="8" spans="2:10" ht="26" x14ac:dyDescent="0.35">
      <c r="B8" s="6"/>
      <c r="C8" s="7"/>
      <c r="D8" s="7"/>
      <c r="E8" s="7"/>
      <c r="F8" s="11" t="s">
        <v>1966</v>
      </c>
      <c r="G8" s="7"/>
      <c r="H8" s="7"/>
      <c r="I8" s="7"/>
      <c r="J8" s="8"/>
    </row>
    <row r="9" spans="2:10" ht="21" x14ac:dyDescent="0.35">
      <c r="B9" s="6"/>
      <c r="C9" s="7"/>
      <c r="D9" s="7"/>
      <c r="E9" s="7"/>
      <c r="F9" s="12" t="str">
        <f>"Reporting Date: "&amp;TEXT('A. HTT General'!C$17,"dd/mm/yyyy")</f>
        <v>Reporting Date: 30/09/2021</v>
      </c>
      <c r="G9" s="7"/>
      <c r="H9" s="7"/>
      <c r="I9" s="7"/>
      <c r="J9" s="8"/>
    </row>
    <row r="10" spans="2:10" ht="21" x14ac:dyDescent="0.35">
      <c r="B10" s="6"/>
      <c r="C10" s="7"/>
      <c r="D10" s="7"/>
      <c r="E10" s="7"/>
      <c r="F10" s="12" t="str">
        <f>"Cut-off Date: "&amp;TEXT('A. HTT General'!C$17,"dd/mm/yyyy")</f>
        <v>Cut-off Date: 30/09/2021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430" t="s">
        <v>15</v>
      </c>
      <c r="E24" s="426" t="s">
        <v>16</v>
      </c>
      <c r="F24" s="426"/>
      <c r="G24" s="426"/>
      <c r="H24" s="426"/>
      <c r="I24" s="7"/>
      <c r="J24" s="8"/>
    </row>
    <row r="25" spans="2:10" x14ac:dyDescent="0.35">
      <c r="B25" s="6"/>
      <c r="C25" s="7"/>
      <c r="D25" s="7"/>
      <c r="E25" s="15"/>
      <c r="F25" s="15"/>
      <c r="G25" s="15"/>
      <c r="H25" s="7"/>
      <c r="I25" s="7"/>
      <c r="J25" s="8"/>
    </row>
    <row r="26" spans="2:10" x14ac:dyDescent="0.35">
      <c r="B26" s="6"/>
      <c r="C26" s="7"/>
      <c r="D26" s="430" t="s">
        <v>17</v>
      </c>
      <c r="E26" s="426"/>
      <c r="F26" s="426"/>
      <c r="G26" s="426"/>
      <c r="H26" s="426"/>
      <c r="I26" s="7"/>
      <c r="J26" s="8"/>
    </row>
    <row r="27" spans="2:10" x14ac:dyDescent="0.35">
      <c r="B27" s="6"/>
      <c r="C27" s="7"/>
      <c r="D27" s="16"/>
      <c r="E27" s="16"/>
      <c r="F27" s="16"/>
      <c r="G27" s="16"/>
      <c r="H27" s="16"/>
      <c r="I27" s="7"/>
      <c r="J27" s="8"/>
    </row>
    <row r="28" spans="2:10" x14ac:dyDescent="0.35">
      <c r="B28" s="6"/>
      <c r="C28" s="7"/>
      <c r="D28" s="430" t="s">
        <v>18</v>
      </c>
      <c r="E28" s="426" t="s">
        <v>16</v>
      </c>
      <c r="F28" s="426"/>
      <c r="G28" s="426"/>
      <c r="H28" s="426"/>
      <c r="I28" s="7"/>
      <c r="J28" s="8"/>
    </row>
    <row r="29" spans="2:10" x14ac:dyDescent="0.35">
      <c r="B29" s="6"/>
      <c r="C29" s="7"/>
      <c r="D29" s="16"/>
      <c r="E29" s="16"/>
      <c r="F29" s="16"/>
      <c r="G29" s="16"/>
      <c r="H29" s="16"/>
      <c r="I29" s="7"/>
      <c r="J29" s="8"/>
    </row>
    <row r="30" spans="2:10" x14ac:dyDescent="0.35">
      <c r="B30" s="6"/>
      <c r="C30" s="7"/>
      <c r="D30" s="430" t="s">
        <v>19</v>
      </c>
      <c r="E30" s="426" t="s">
        <v>16</v>
      </c>
      <c r="F30" s="426"/>
      <c r="G30" s="426"/>
      <c r="H30" s="426"/>
      <c r="I30" s="7"/>
      <c r="J30" s="8"/>
    </row>
    <row r="31" spans="2:10" x14ac:dyDescent="0.35">
      <c r="B31" s="6"/>
      <c r="C31" s="7"/>
      <c r="D31" s="16"/>
      <c r="E31" s="16"/>
      <c r="F31" s="16"/>
      <c r="G31" s="16"/>
      <c r="H31" s="16"/>
      <c r="I31" s="7"/>
      <c r="J31" s="8"/>
    </row>
    <row r="32" spans="2:10" x14ac:dyDescent="0.35">
      <c r="B32" s="6"/>
      <c r="C32" s="7"/>
      <c r="D32" s="430" t="s">
        <v>20</v>
      </c>
      <c r="E32" s="426" t="s">
        <v>16</v>
      </c>
      <c r="F32" s="426"/>
      <c r="G32" s="426"/>
      <c r="H32" s="426"/>
      <c r="I32" s="7"/>
      <c r="J32" s="8"/>
    </row>
    <row r="33" spans="1:18" x14ac:dyDescent="0.35">
      <c r="B33" s="6"/>
      <c r="C33" s="7"/>
      <c r="D33" s="15"/>
      <c r="E33" s="15"/>
      <c r="F33" s="15"/>
      <c r="G33" s="15"/>
      <c r="H33" s="15"/>
      <c r="I33" s="7"/>
      <c r="J33" s="8"/>
    </row>
    <row r="34" spans="1:18" x14ac:dyDescent="0.35">
      <c r="B34" s="6"/>
      <c r="C34" s="7"/>
      <c r="D34" s="430" t="s">
        <v>21</v>
      </c>
      <c r="E34" s="426" t="s">
        <v>16</v>
      </c>
      <c r="F34" s="426"/>
      <c r="G34" s="426"/>
      <c r="H34" s="426"/>
      <c r="I34" s="7"/>
      <c r="J34" s="8"/>
    </row>
    <row r="35" spans="1:18" x14ac:dyDescent="0.35">
      <c r="B35" s="6"/>
      <c r="C35" s="7"/>
      <c r="D35" s="7"/>
      <c r="E35" s="7"/>
      <c r="F35" s="7"/>
      <c r="G35" s="7"/>
      <c r="H35" s="7"/>
      <c r="I35" s="7"/>
      <c r="J35" s="8"/>
    </row>
    <row r="36" spans="1:18" x14ac:dyDescent="0.35">
      <c r="B36" s="6"/>
      <c r="C36" s="7"/>
      <c r="D36" s="428" t="s">
        <v>22</v>
      </c>
      <c r="E36" s="429"/>
      <c r="F36" s="429"/>
      <c r="G36" s="429"/>
      <c r="H36" s="429"/>
      <c r="I36" s="7"/>
      <c r="J36" s="8"/>
    </row>
    <row r="37" spans="1:18" x14ac:dyDescent="0.35">
      <c r="B37" s="6"/>
      <c r="C37" s="7"/>
      <c r="D37" s="7"/>
      <c r="E37" s="7"/>
      <c r="F37" s="14"/>
      <c r="G37" s="7"/>
      <c r="H37" s="7"/>
      <c r="I37" s="7"/>
      <c r="J37" s="8"/>
    </row>
    <row r="38" spans="1:18" x14ac:dyDescent="0.35">
      <c r="B38" s="6"/>
      <c r="C38" s="7"/>
      <c r="D38" s="428" t="s">
        <v>1516</v>
      </c>
      <c r="E38" s="429"/>
      <c r="F38" s="429"/>
      <c r="G38" s="429"/>
      <c r="H38" s="429"/>
      <c r="I38" s="7"/>
      <c r="J38" s="8"/>
    </row>
    <row r="39" spans="1:18" x14ac:dyDescent="0.35">
      <c r="B39" s="6"/>
      <c r="C39" s="7"/>
      <c r="D39" s="102"/>
      <c r="E39" s="102"/>
      <c r="F39" s="102"/>
      <c r="G39" s="102"/>
      <c r="H39" s="102"/>
      <c r="I39" s="7"/>
      <c r="J39" s="8"/>
    </row>
    <row r="40" spans="1:18" s="191" customFormat="1" x14ac:dyDescent="0.35">
      <c r="A40" s="2"/>
      <c r="B40" s="6"/>
      <c r="C40" s="7"/>
      <c r="D40" s="425" t="s">
        <v>1910</v>
      </c>
      <c r="E40" s="426" t="s">
        <v>16</v>
      </c>
      <c r="F40" s="426"/>
      <c r="G40" s="426"/>
      <c r="H40" s="426"/>
      <c r="I40" s="7"/>
      <c r="J40" s="8"/>
      <c r="K40" s="2"/>
      <c r="L40" s="2"/>
      <c r="M40" s="2"/>
      <c r="N40" s="2"/>
      <c r="O40" s="2"/>
      <c r="P40" s="2"/>
      <c r="Q40" s="2"/>
      <c r="R40" s="2"/>
    </row>
    <row r="41" spans="1:18" s="191" customFormat="1" x14ac:dyDescent="0.35">
      <c r="A41" s="2"/>
      <c r="B41" s="6"/>
      <c r="C41" s="7"/>
      <c r="D41" s="7"/>
      <c r="E41" s="209"/>
      <c r="F41" s="209"/>
      <c r="G41" s="209"/>
      <c r="H41" s="209"/>
      <c r="I41" s="7"/>
      <c r="J41" s="8"/>
      <c r="K41" s="2"/>
      <c r="L41" s="2"/>
      <c r="M41" s="2"/>
      <c r="N41" s="2"/>
      <c r="O41" s="2"/>
      <c r="P41" s="2"/>
      <c r="Q41" s="2"/>
      <c r="R41" s="2"/>
    </row>
    <row r="42" spans="1:18" s="191" customFormat="1" x14ac:dyDescent="0.35">
      <c r="A42" s="2"/>
      <c r="B42" s="6"/>
      <c r="C42" s="7"/>
      <c r="D42" s="425" t="s">
        <v>1958</v>
      </c>
      <c r="E42" s="426"/>
      <c r="F42" s="426"/>
      <c r="G42" s="426"/>
      <c r="H42" s="426"/>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300-000000000000}"/>
    <hyperlink ref="D26:H26" location="'B1. HTT Mortgage Assets'!A1" display="Worksheet B1: HTT Mortgage Assets" xr:uid="{00000000-0004-0000-0300-000001000000}"/>
    <hyperlink ref="D28:H28" location="'B2. HTT Public Sector Assets'!A1" display="Worksheet C: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Disclaimer" xr:uid="{00000000-0004-0000-0300-000005000000}"/>
    <hyperlink ref="D40:H40" location="'F1. Optional Sustainable M data'!A1" display="Worksheet F1: Optional Sustainable M data" xr:uid="{00000000-0004-0000-0300-000006000000}"/>
    <hyperlink ref="D42:H42" location="'F1. Optional Sustainable M data'!A1" display="Temp. Optional COVID 19 impact" xr:uid="{00000000-0004-0000-03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413"/>
  <sheetViews>
    <sheetView zoomScale="75" zoomScaleNormal="75"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7" t="s">
        <v>1517</v>
      </c>
      <c r="B1" s="147"/>
      <c r="C1" s="23"/>
      <c r="D1" s="23"/>
      <c r="E1" s="23"/>
      <c r="F1" s="155" t="s">
        <v>1657</v>
      </c>
      <c r="H1" s="23"/>
      <c r="I1" s="147"/>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1550</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5" t="s">
        <v>532</v>
      </c>
      <c r="E14" s="31"/>
      <c r="F14" s="31"/>
      <c r="H14" s="23"/>
      <c r="L14" s="23"/>
      <c r="M14" s="23"/>
    </row>
    <row r="15" spans="1:13" x14ac:dyDescent="0.35">
      <c r="A15" s="25" t="s">
        <v>36</v>
      </c>
      <c r="B15" s="39" t="s">
        <v>37</v>
      </c>
      <c r="C15" s="25" t="s">
        <v>1966</v>
      </c>
      <c r="E15" s="31"/>
      <c r="F15" s="31"/>
      <c r="H15" s="23"/>
      <c r="L15" s="23"/>
      <c r="M15" s="23"/>
    </row>
    <row r="16" spans="1:13" ht="29" x14ac:dyDescent="0.35">
      <c r="A16" s="25" t="s">
        <v>38</v>
      </c>
      <c r="B16" s="39" t="s">
        <v>39</v>
      </c>
      <c r="C16" s="25" t="s">
        <v>2516</v>
      </c>
      <c r="E16" s="31"/>
      <c r="F16" s="31"/>
      <c r="H16" s="23"/>
      <c r="L16" s="23"/>
      <c r="M16" s="23"/>
    </row>
    <row r="17" spans="1:13" x14ac:dyDescent="0.35">
      <c r="A17" s="25" t="s">
        <v>40</v>
      </c>
      <c r="B17" s="39" t="s">
        <v>41</v>
      </c>
      <c r="C17" s="424">
        <v>44469</v>
      </c>
      <c r="E17" s="31"/>
      <c r="F17" s="31"/>
      <c r="H17" s="23"/>
      <c r="L17" s="23"/>
      <c r="M17" s="23"/>
    </row>
    <row r="18" spans="1:13" outlineLevel="1" x14ac:dyDescent="0.35">
      <c r="A18" s="25" t="s">
        <v>42</v>
      </c>
      <c r="B18" s="40" t="s">
        <v>43</v>
      </c>
      <c r="C18" s="423"/>
      <c r="E18" s="31"/>
      <c r="F18" s="31"/>
      <c r="H18" s="23"/>
      <c r="L18" s="23"/>
      <c r="M18" s="23"/>
    </row>
    <row r="19" spans="1:13" outlineLevel="1" x14ac:dyDescent="0.35">
      <c r="A19" s="25" t="s">
        <v>44</v>
      </c>
      <c r="B19" s="40" t="s">
        <v>45</v>
      </c>
      <c r="E19" s="31"/>
      <c r="F19" s="31"/>
      <c r="H19" s="23"/>
      <c r="L19" s="23"/>
      <c r="M19" s="23"/>
    </row>
    <row r="20" spans="1:13" outlineLevel="1" x14ac:dyDescent="0.35">
      <c r="A20" s="25" t="s">
        <v>46</v>
      </c>
      <c r="B20" s="40"/>
      <c r="E20" s="31"/>
      <c r="F20" s="31"/>
      <c r="H20" s="23"/>
      <c r="L20" s="23"/>
      <c r="M20" s="23"/>
    </row>
    <row r="21" spans="1:13" outlineLevel="1" x14ac:dyDescent="0.35">
      <c r="A21" s="25" t="s">
        <v>47</v>
      </c>
      <c r="B21" s="40"/>
      <c r="E21" s="31"/>
      <c r="F21" s="31"/>
      <c r="H21" s="23"/>
      <c r="L21" s="23"/>
      <c r="M21" s="23"/>
    </row>
    <row r="22" spans="1:13" outlineLevel="1" x14ac:dyDescent="0.35">
      <c r="A22" s="25" t="s">
        <v>48</v>
      </c>
      <c r="B22" s="40"/>
      <c r="E22" s="31"/>
      <c r="F22" s="31"/>
      <c r="H22" s="23"/>
      <c r="L22" s="23"/>
      <c r="M22" s="23"/>
    </row>
    <row r="23" spans="1:13" outlineLevel="1" x14ac:dyDescent="0.35">
      <c r="A23" s="25" t="s">
        <v>49</v>
      </c>
      <c r="B23" s="40"/>
      <c r="E23" s="31"/>
      <c r="F23" s="31"/>
      <c r="H23" s="23"/>
      <c r="L23" s="23"/>
      <c r="M23" s="23"/>
    </row>
    <row r="24" spans="1:13"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5" t="s">
        <v>1959</v>
      </c>
      <c r="D27" s="42"/>
      <c r="E27" s="42"/>
      <c r="F27" s="42"/>
      <c r="H27" s="23"/>
      <c r="L27" s="23"/>
      <c r="M27" s="23"/>
    </row>
    <row r="28" spans="1:13" x14ac:dyDescent="0.35">
      <c r="A28" s="25" t="s">
        <v>54</v>
      </c>
      <c r="B28" s="41" t="s">
        <v>55</v>
      </c>
      <c r="C28" s="25" t="s">
        <v>1959</v>
      </c>
      <c r="D28" s="42"/>
      <c r="E28" s="42"/>
      <c r="F28" s="42"/>
      <c r="H28" s="23"/>
      <c r="L28" s="23"/>
      <c r="M28" s="23"/>
    </row>
    <row r="29" spans="1:13" x14ac:dyDescent="0.35">
      <c r="A29" s="25" t="s">
        <v>56</v>
      </c>
      <c r="B29" s="41" t="s">
        <v>57</v>
      </c>
      <c r="C29" s="25" t="s">
        <v>2517</v>
      </c>
      <c r="E29" s="42"/>
      <c r="F29" s="42"/>
      <c r="H29" s="23"/>
      <c r="L29" s="23"/>
      <c r="M29" s="23"/>
    </row>
    <row r="30" spans="1:13" outlineLevel="1" x14ac:dyDescent="0.35">
      <c r="A30" s="25" t="s">
        <v>58</v>
      </c>
      <c r="B30" s="41"/>
      <c r="E30" s="42"/>
      <c r="F30" s="42"/>
      <c r="H30" s="23"/>
      <c r="L30" s="23"/>
      <c r="M30" s="23"/>
    </row>
    <row r="31" spans="1:13" outlineLevel="1" x14ac:dyDescent="0.35">
      <c r="A31" s="25" t="s">
        <v>59</v>
      </c>
      <c r="B31" s="41"/>
      <c r="E31" s="42"/>
      <c r="F31" s="42"/>
      <c r="H31" s="23"/>
      <c r="L31" s="23"/>
      <c r="M31" s="23"/>
    </row>
    <row r="32" spans="1:13" outlineLevel="1" x14ac:dyDescent="0.35">
      <c r="A32" s="25" t="s">
        <v>60</v>
      </c>
      <c r="B32" s="41"/>
      <c r="E32" s="42"/>
      <c r="F32" s="42"/>
      <c r="H32" s="23"/>
      <c r="L32" s="23"/>
      <c r="M32" s="23"/>
    </row>
    <row r="33" spans="1:14" outlineLevel="1" x14ac:dyDescent="0.35">
      <c r="A33" s="25" t="s">
        <v>61</v>
      </c>
      <c r="B33" s="41"/>
      <c r="E33" s="42"/>
      <c r="F33" s="42"/>
      <c r="H33" s="23"/>
      <c r="L33" s="23"/>
      <c r="M33" s="23"/>
    </row>
    <row r="34" spans="1:14" outlineLevel="1" x14ac:dyDescent="0.35">
      <c r="A34" s="25" t="s">
        <v>62</v>
      </c>
      <c r="B34" s="41"/>
      <c r="E34" s="42"/>
      <c r="F34" s="42"/>
      <c r="H34" s="23"/>
      <c r="L34" s="23"/>
      <c r="M34" s="23"/>
    </row>
    <row r="35" spans="1:14" outlineLevel="1" x14ac:dyDescent="0.35">
      <c r="A35" s="25" t="s">
        <v>63</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1367</v>
      </c>
      <c r="C38" s="182">
        <f>'D. Insert Nat Trans Templ'!B92/1000000+'D. Insert Nat Trans Templ'!B93/1000000</f>
        <v>35415.131716919997</v>
      </c>
      <c r="F38" s="42"/>
      <c r="H38" s="23"/>
      <c r="L38" s="23"/>
      <c r="M38" s="23"/>
    </row>
    <row r="39" spans="1:14" x14ac:dyDescent="0.35">
      <c r="A39" s="25" t="s">
        <v>66</v>
      </c>
      <c r="B39" s="42" t="s">
        <v>67</v>
      </c>
      <c r="C39" s="182">
        <f>'D. Insert Nat Trans Templ'!B90/1000000</f>
        <v>22792.405791760004</v>
      </c>
      <c r="F39" s="42"/>
      <c r="H39" s="23"/>
      <c r="L39" s="23"/>
      <c r="M39" s="23"/>
      <c r="N39" s="55"/>
    </row>
    <row r="40" spans="1:14" outlineLevel="1" x14ac:dyDescent="0.35">
      <c r="A40" s="25" t="s">
        <v>68</v>
      </c>
      <c r="B40" s="48" t="s">
        <v>69</v>
      </c>
      <c r="C40" s="150" t="s">
        <v>1194</v>
      </c>
      <c r="F40" s="42"/>
      <c r="H40" s="23"/>
      <c r="L40" s="23"/>
      <c r="M40" s="23"/>
      <c r="N40" s="55"/>
    </row>
    <row r="41" spans="1:14" outlineLevel="1" x14ac:dyDescent="0.35">
      <c r="A41" s="25" t="s">
        <v>71</v>
      </c>
      <c r="B41" s="48" t="s">
        <v>72</v>
      </c>
      <c r="C41" s="150" t="s">
        <v>1194</v>
      </c>
      <c r="F41" s="42"/>
      <c r="H41" s="23"/>
      <c r="L41" s="23"/>
      <c r="M41" s="23"/>
      <c r="N41" s="55"/>
    </row>
    <row r="42" spans="1:14" outlineLevel="1" x14ac:dyDescent="0.35">
      <c r="A42" s="25" t="s">
        <v>73</v>
      </c>
      <c r="B42" s="48"/>
      <c r="C42" s="150"/>
      <c r="F42" s="42"/>
      <c r="H42" s="23"/>
      <c r="L42" s="23"/>
      <c r="M42" s="23"/>
      <c r="N42" s="55"/>
    </row>
    <row r="43" spans="1:14" outlineLevel="1" x14ac:dyDescent="0.35">
      <c r="A43" s="55" t="s">
        <v>1562</v>
      </c>
      <c r="B43" s="42"/>
      <c r="F43" s="42"/>
      <c r="H43" s="23"/>
      <c r="L43" s="23"/>
      <c r="M43" s="23"/>
      <c r="N43" s="55"/>
    </row>
    <row r="44" spans="1:14" ht="15" customHeight="1" x14ac:dyDescent="0.35">
      <c r="A44" s="44"/>
      <c r="B44" s="45" t="s">
        <v>74</v>
      </c>
      <c r="C44" s="98" t="s">
        <v>1368</v>
      </c>
      <c r="D44" s="44" t="s">
        <v>75</v>
      </c>
      <c r="E44" s="46"/>
      <c r="F44" s="47" t="s">
        <v>76</v>
      </c>
      <c r="G44" s="47" t="s">
        <v>77</v>
      </c>
      <c r="H44" s="23"/>
      <c r="L44" s="23"/>
      <c r="M44" s="23"/>
      <c r="N44" s="55"/>
    </row>
    <row r="45" spans="1:14" x14ac:dyDescent="0.35">
      <c r="A45" s="25" t="s">
        <v>8</v>
      </c>
      <c r="B45" s="42" t="s">
        <v>78</v>
      </c>
      <c r="C45" s="144">
        <v>0.08</v>
      </c>
      <c r="D45" s="144">
        <f>IF(OR(C38="[For completion]",C39="[For completion]"),"Please complete G.3.1.1 and G.3.1.2",(C38/C39-1))</f>
        <v>0.55381279363336922</v>
      </c>
      <c r="E45" s="144"/>
      <c r="F45" s="181">
        <v>7.5300000000000006E-2</v>
      </c>
      <c r="G45" s="25" t="s">
        <v>2518</v>
      </c>
      <c r="H45" s="23"/>
      <c r="L45" s="23"/>
      <c r="M45" s="23"/>
      <c r="N45" s="55"/>
    </row>
    <row r="46" spans="1:14" outlineLevel="1" x14ac:dyDescent="0.35">
      <c r="A46" s="25" t="s">
        <v>79</v>
      </c>
      <c r="B46" s="40" t="s">
        <v>80</v>
      </c>
      <c r="C46" s="144"/>
      <c r="D46" s="144">
        <f>'D. Insert Nat Trans Templ'!B85</f>
        <v>0.38093179370572339</v>
      </c>
      <c r="E46" s="144"/>
      <c r="F46" s="144"/>
      <c r="G46" s="62"/>
      <c r="H46" s="23"/>
      <c r="L46" s="23"/>
      <c r="M46" s="23"/>
      <c r="N46" s="55"/>
    </row>
    <row r="47" spans="1:14" outlineLevel="1" x14ac:dyDescent="0.35">
      <c r="A47" s="25" t="s">
        <v>81</v>
      </c>
      <c r="B47" s="40" t="s">
        <v>82</v>
      </c>
      <c r="C47" s="144"/>
      <c r="D47" s="144"/>
      <c r="E47" s="144"/>
      <c r="F47" s="144"/>
      <c r="G47" s="62"/>
      <c r="H47" s="23"/>
      <c r="L47" s="23"/>
      <c r="M47" s="23"/>
      <c r="N47" s="55"/>
    </row>
    <row r="48" spans="1:14" outlineLevel="1" x14ac:dyDescent="0.35">
      <c r="A48" s="25" t="s">
        <v>83</v>
      </c>
      <c r="B48" s="40"/>
      <c r="C48" s="62"/>
      <c r="D48" s="62"/>
      <c r="E48" s="62"/>
      <c r="F48" s="62"/>
      <c r="G48" s="62"/>
      <c r="H48" s="23"/>
      <c r="L48" s="23"/>
      <c r="M48" s="23"/>
      <c r="N48" s="55"/>
    </row>
    <row r="49" spans="1:14" outlineLevel="1" x14ac:dyDescent="0.35">
      <c r="A49" s="25" t="s">
        <v>84</v>
      </c>
      <c r="B49" s="40"/>
      <c r="C49" s="62"/>
      <c r="D49" s="62"/>
      <c r="E49" s="62"/>
      <c r="F49" s="62"/>
      <c r="G49" s="62"/>
      <c r="H49" s="23"/>
      <c r="L49" s="23"/>
      <c r="M49" s="23"/>
      <c r="N49" s="55"/>
    </row>
    <row r="50" spans="1:14" outlineLevel="1" x14ac:dyDescent="0.35">
      <c r="A50" s="25" t="s">
        <v>85</v>
      </c>
      <c r="B50" s="40"/>
      <c r="C50" s="62"/>
      <c r="D50" s="62"/>
      <c r="E50" s="62"/>
      <c r="F50" s="62"/>
      <c r="G50" s="62"/>
      <c r="H50" s="23"/>
      <c r="L50" s="23"/>
      <c r="M50" s="23"/>
      <c r="N50" s="55"/>
    </row>
    <row r="51" spans="1:14" outlineLevel="1" x14ac:dyDescent="0.35">
      <c r="A51" s="25" t="s">
        <v>86</v>
      </c>
      <c r="B51" s="40"/>
      <c r="C51" s="62"/>
      <c r="D51" s="62"/>
      <c r="E51" s="62"/>
      <c r="F51" s="62"/>
      <c r="G51" s="62"/>
      <c r="H51" s="23"/>
      <c r="L51" s="23"/>
      <c r="M51" s="23"/>
      <c r="N51" s="55"/>
    </row>
    <row r="52" spans="1:14" ht="15" customHeight="1" x14ac:dyDescent="0.35">
      <c r="A52" s="44"/>
      <c r="B52" s="45" t="s">
        <v>87</v>
      </c>
      <c r="C52" s="44" t="s">
        <v>65</v>
      </c>
      <c r="D52" s="44"/>
      <c r="E52" s="46"/>
      <c r="F52" s="47" t="s">
        <v>88</v>
      </c>
      <c r="G52" s="47"/>
      <c r="H52" s="23"/>
      <c r="L52" s="23"/>
      <c r="M52" s="23"/>
      <c r="N52" s="55"/>
    </row>
    <row r="53" spans="1:14" x14ac:dyDescent="0.35">
      <c r="A53" s="25" t="s">
        <v>89</v>
      </c>
      <c r="B53" s="42" t="s">
        <v>90</v>
      </c>
      <c r="C53" s="150">
        <f>'D. Insert Nat Trans Templ'!B92/1000000</f>
        <v>34739.804275930001</v>
      </c>
      <c r="E53" s="50"/>
      <c r="F53" s="159">
        <f>IF($C$58=0,"",IF(C53="[for completion]","",C53/$C$58))</f>
        <v>0.98093110463662769</v>
      </c>
      <c r="G53" s="51"/>
      <c r="H53" s="23"/>
      <c r="L53" s="23"/>
      <c r="M53" s="23"/>
      <c r="N53" s="55"/>
    </row>
    <row r="54" spans="1:14" x14ac:dyDescent="0.35">
      <c r="A54" s="25" t="s">
        <v>91</v>
      </c>
      <c r="B54" s="42" t="s">
        <v>92</v>
      </c>
      <c r="C54" s="150">
        <v>0</v>
      </c>
      <c r="E54" s="50"/>
      <c r="F54" s="159">
        <f>IF($C$58=0,"",IF(C54="[for completion]","",C54/$C$58))</f>
        <v>0</v>
      </c>
      <c r="G54" s="51"/>
      <c r="H54" s="23"/>
      <c r="L54" s="23"/>
      <c r="M54" s="23"/>
      <c r="N54" s="55"/>
    </row>
    <row r="55" spans="1:14" x14ac:dyDescent="0.35">
      <c r="A55" s="25" t="s">
        <v>93</v>
      </c>
      <c r="B55" s="42" t="s">
        <v>94</v>
      </c>
      <c r="C55" s="150">
        <v>0</v>
      </c>
      <c r="E55" s="50"/>
      <c r="F55" s="167">
        <f t="shared" ref="F55:F56" si="0">IF($C$58=0,"",IF(C55="[for completion]","",C55/$C$58))</f>
        <v>0</v>
      </c>
      <c r="G55" s="51"/>
      <c r="H55" s="23"/>
      <c r="L55" s="23"/>
      <c r="M55" s="23"/>
      <c r="N55" s="55"/>
    </row>
    <row r="56" spans="1:14" x14ac:dyDescent="0.35">
      <c r="A56" s="25" t="s">
        <v>95</v>
      </c>
      <c r="B56" s="42" t="s">
        <v>96</v>
      </c>
      <c r="C56" s="150">
        <v>0</v>
      </c>
      <c r="E56" s="50"/>
      <c r="F56" s="167">
        <f t="shared" si="0"/>
        <v>0</v>
      </c>
      <c r="G56" s="51"/>
      <c r="H56" s="23"/>
      <c r="L56" s="23"/>
      <c r="M56" s="23"/>
      <c r="N56" s="55"/>
    </row>
    <row r="57" spans="1:14" x14ac:dyDescent="0.35">
      <c r="A57" s="25" t="s">
        <v>97</v>
      </c>
      <c r="B57" s="25" t="s">
        <v>98</v>
      </c>
      <c r="C57" s="150">
        <f>C219</f>
        <v>675.32744099000001</v>
      </c>
      <c r="E57" s="50"/>
      <c r="F57" s="159">
        <f>IF($C$58=0,"",IF(C57="[for completion]","",C57/$C$58))</f>
        <v>1.9068895363372442E-2</v>
      </c>
      <c r="G57" s="51"/>
      <c r="H57" s="23"/>
      <c r="L57" s="23"/>
      <c r="M57" s="23"/>
      <c r="N57" s="55"/>
    </row>
    <row r="58" spans="1:14" x14ac:dyDescent="0.35">
      <c r="A58" s="25" t="s">
        <v>99</v>
      </c>
      <c r="B58" s="52" t="s">
        <v>100</v>
      </c>
      <c r="C58" s="152">
        <f>SUM(C53:C57)</f>
        <v>35415.131716919997</v>
      </c>
      <c r="D58" s="50"/>
      <c r="E58" s="50"/>
      <c r="F58" s="160">
        <f>SUM(F53:F57)</f>
        <v>1.0000000000000002</v>
      </c>
      <c r="G58" s="51"/>
      <c r="H58" s="23"/>
      <c r="L58" s="23"/>
      <c r="M58" s="23"/>
      <c r="N58" s="55"/>
    </row>
    <row r="59" spans="1:14" outlineLevel="1" x14ac:dyDescent="0.35">
      <c r="A59" s="25" t="s">
        <v>101</v>
      </c>
      <c r="B59" s="54"/>
      <c r="C59" s="150"/>
      <c r="E59" s="50"/>
      <c r="F59" s="159"/>
      <c r="G59" s="51"/>
      <c r="H59" s="23"/>
      <c r="L59" s="23"/>
      <c r="M59" s="23"/>
      <c r="N59" s="55"/>
    </row>
    <row r="60" spans="1:14" outlineLevel="1" x14ac:dyDescent="0.35">
      <c r="A60" s="25" t="s">
        <v>103</v>
      </c>
      <c r="B60" s="54"/>
      <c r="C60" s="150"/>
      <c r="E60" s="50"/>
      <c r="F60" s="159"/>
      <c r="G60" s="51"/>
      <c r="H60" s="23"/>
      <c r="L60" s="23"/>
      <c r="M60" s="23"/>
      <c r="N60" s="55"/>
    </row>
    <row r="61" spans="1:14" outlineLevel="1" x14ac:dyDescent="0.35">
      <c r="A61" s="25" t="s">
        <v>104</v>
      </c>
      <c r="B61" s="54"/>
      <c r="C61" s="150"/>
      <c r="E61" s="50"/>
      <c r="F61" s="159"/>
      <c r="G61" s="51"/>
      <c r="H61" s="23"/>
      <c r="L61" s="23"/>
      <c r="M61" s="23"/>
      <c r="N61" s="55"/>
    </row>
    <row r="62" spans="1:14" outlineLevel="1" x14ac:dyDescent="0.35">
      <c r="A62" s="25" t="s">
        <v>105</v>
      </c>
      <c r="B62" s="54"/>
      <c r="C62" s="150"/>
      <c r="E62" s="50"/>
      <c r="F62" s="159"/>
      <c r="G62" s="51"/>
      <c r="H62" s="23"/>
      <c r="L62" s="23"/>
      <c r="M62" s="23"/>
      <c r="N62" s="55"/>
    </row>
    <row r="63" spans="1:14" outlineLevel="1" x14ac:dyDescent="0.35">
      <c r="A63" s="25" t="s">
        <v>106</v>
      </c>
      <c r="B63" s="54"/>
      <c r="C63" s="150"/>
      <c r="E63" s="50"/>
      <c r="F63" s="159"/>
      <c r="G63" s="51"/>
      <c r="H63" s="23"/>
      <c r="L63" s="23"/>
      <c r="M63" s="23"/>
      <c r="N63" s="55"/>
    </row>
    <row r="64" spans="1:14" outlineLevel="1" x14ac:dyDescent="0.35">
      <c r="A64" s="25" t="s">
        <v>107</v>
      </c>
      <c r="B64" s="54"/>
      <c r="C64" s="153"/>
      <c r="D64" s="55"/>
      <c r="E64" s="55"/>
      <c r="F64" s="159"/>
      <c r="G64" s="53"/>
      <c r="H64" s="23"/>
      <c r="L64" s="23"/>
      <c r="M64" s="23"/>
      <c r="N64" s="55"/>
    </row>
    <row r="65" spans="1:14" ht="15" customHeight="1" x14ac:dyDescent="0.35">
      <c r="A65" s="44"/>
      <c r="B65" s="45" t="s">
        <v>108</v>
      </c>
      <c r="C65" s="98" t="s">
        <v>1379</v>
      </c>
      <c r="D65" s="98" t="s">
        <v>1380</v>
      </c>
      <c r="E65" s="46"/>
      <c r="F65" s="47" t="s">
        <v>109</v>
      </c>
      <c r="G65" s="56" t="s">
        <v>110</v>
      </c>
      <c r="H65" s="23"/>
      <c r="L65" s="23"/>
      <c r="M65" s="23"/>
      <c r="N65" s="55"/>
    </row>
    <row r="66" spans="1:14" x14ac:dyDescent="0.35">
      <c r="A66" s="25" t="s">
        <v>111</v>
      </c>
      <c r="B66" s="42" t="s">
        <v>1450</v>
      </c>
      <c r="C66" s="182">
        <v>15.865265309981334</v>
      </c>
      <c r="D66" s="154" t="s">
        <v>1197</v>
      </c>
      <c r="E66" s="39"/>
      <c r="F66" s="57"/>
      <c r="G66" s="58"/>
      <c r="H66" s="23"/>
      <c r="L66" s="23"/>
      <c r="M66" s="23"/>
      <c r="N66" s="55"/>
    </row>
    <row r="67" spans="1:14" x14ac:dyDescent="0.35">
      <c r="B67" s="42"/>
      <c r="E67" s="39"/>
      <c r="F67" s="57"/>
      <c r="G67" s="58"/>
      <c r="H67" s="23"/>
      <c r="L67" s="23"/>
      <c r="M67" s="23"/>
      <c r="N67" s="55"/>
    </row>
    <row r="68" spans="1:14" x14ac:dyDescent="0.35">
      <c r="B68" s="42" t="s">
        <v>1373</v>
      </c>
      <c r="C68" s="39"/>
      <c r="D68" s="39"/>
      <c r="E68" s="39"/>
      <c r="F68" s="58"/>
      <c r="G68" s="58"/>
      <c r="H68" s="23"/>
      <c r="L68" s="23"/>
      <c r="M68" s="23"/>
      <c r="N68" s="55"/>
    </row>
    <row r="69" spans="1:14" x14ac:dyDescent="0.35">
      <c r="B69" s="42" t="s">
        <v>113</v>
      </c>
      <c r="E69" s="39"/>
      <c r="F69" s="58"/>
      <c r="G69" s="58"/>
      <c r="H69" s="23"/>
      <c r="L69" s="23"/>
      <c r="M69" s="23"/>
      <c r="N69" s="55"/>
    </row>
    <row r="70" spans="1:14" x14ac:dyDescent="0.35">
      <c r="A70" s="25" t="s">
        <v>114</v>
      </c>
      <c r="B70" s="139" t="s">
        <v>1537</v>
      </c>
      <c r="C70" s="150">
        <v>563.2281772</v>
      </c>
      <c r="D70" s="150" t="s">
        <v>1197</v>
      </c>
      <c r="E70" s="21"/>
      <c r="F70" s="159">
        <f t="shared" ref="F70:F76" si="1">IF($C$77=0,"",IF(C70="[for completion]","",C70/$C$77))</f>
        <v>1.6212761958196788E-2</v>
      </c>
      <c r="G70" s="159" t="str">
        <f>IF($D$77=0,"",IF(D70="[Mark as ND1 if not relevant]","",D70/$D$77))</f>
        <v/>
      </c>
      <c r="H70" s="23"/>
      <c r="L70" s="23"/>
      <c r="M70" s="23"/>
      <c r="N70" s="55"/>
    </row>
    <row r="71" spans="1:14" x14ac:dyDescent="0.35">
      <c r="A71" s="25" t="s">
        <v>115</v>
      </c>
      <c r="B71" s="140" t="s">
        <v>1538</v>
      </c>
      <c r="C71" s="150">
        <v>530.71380514999998</v>
      </c>
      <c r="D71" s="150" t="s">
        <v>1197</v>
      </c>
      <c r="E71" s="21"/>
      <c r="F71" s="159">
        <f t="shared" si="1"/>
        <v>1.5276821968675082E-2</v>
      </c>
      <c r="G71" s="159" t="str">
        <f t="shared" ref="G71:G76" si="2">IF($D$77=0,"",IF(D71="[Mark as ND1 if not relevant]","",D71/$D$77))</f>
        <v/>
      </c>
      <c r="H71" s="23"/>
      <c r="L71" s="23"/>
      <c r="M71" s="23"/>
      <c r="N71" s="55"/>
    </row>
    <row r="72" spans="1:14" x14ac:dyDescent="0.35">
      <c r="A72" s="25" t="s">
        <v>116</v>
      </c>
      <c r="B72" s="139" t="s">
        <v>1539</v>
      </c>
      <c r="C72" s="150">
        <v>641.99679811999999</v>
      </c>
      <c r="D72" s="150" t="s">
        <v>1197</v>
      </c>
      <c r="E72" s="21"/>
      <c r="F72" s="159">
        <f t="shared" si="1"/>
        <v>1.8480150118888757E-2</v>
      </c>
      <c r="G72" s="159" t="str">
        <f t="shared" si="2"/>
        <v/>
      </c>
      <c r="H72" s="23"/>
      <c r="L72" s="23"/>
      <c r="M72" s="23"/>
      <c r="N72" s="55"/>
    </row>
    <row r="73" spans="1:14" x14ac:dyDescent="0.35">
      <c r="A73" s="25" t="s">
        <v>117</v>
      </c>
      <c r="B73" s="139" t="s">
        <v>1540</v>
      </c>
      <c r="C73" s="150">
        <v>732.57545028999994</v>
      </c>
      <c r="D73" s="150" t="s">
        <v>1197</v>
      </c>
      <c r="E73" s="21"/>
      <c r="F73" s="159">
        <f t="shared" si="1"/>
        <v>2.1087495038006762E-2</v>
      </c>
      <c r="G73" s="159" t="str">
        <f t="shared" si="2"/>
        <v/>
      </c>
      <c r="H73" s="23"/>
      <c r="L73" s="23"/>
      <c r="M73" s="23"/>
      <c r="N73" s="55"/>
    </row>
    <row r="74" spans="1:14" x14ac:dyDescent="0.35">
      <c r="A74" s="25" t="s">
        <v>118</v>
      </c>
      <c r="B74" s="139" t="s">
        <v>1541</v>
      </c>
      <c r="C74" s="150">
        <v>937.73328688000004</v>
      </c>
      <c r="D74" s="150" t="s">
        <v>1197</v>
      </c>
      <c r="E74" s="21"/>
      <c r="F74" s="159">
        <f t="shared" si="1"/>
        <v>2.6993050376214203E-2</v>
      </c>
      <c r="G74" s="159" t="str">
        <f t="shared" si="2"/>
        <v/>
      </c>
      <c r="H74" s="23"/>
      <c r="L74" s="23"/>
      <c r="M74" s="23"/>
      <c r="N74" s="55"/>
    </row>
    <row r="75" spans="1:14" x14ac:dyDescent="0.35">
      <c r="A75" s="25" t="s">
        <v>119</v>
      </c>
      <c r="B75" s="139" t="s">
        <v>1542</v>
      </c>
      <c r="C75" s="150">
        <v>7888.1008536099998</v>
      </c>
      <c r="D75" s="150" t="s">
        <v>1197</v>
      </c>
      <c r="E75" s="21"/>
      <c r="F75" s="159">
        <f t="shared" si="1"/>
        <v>0.2270623285887477</v>
      </c>
      <c r="G75" s="159" t="str">
        <f t="shared" si="2"/>
        <v/>
      </c>
      <c r="H75" s="23"/>
      <c r="L75" s="23"/>
      <c r="M75" s="23"/>
      <c r="N75" s="55"/>
    </row>
    <row r="76" spans="1:14" x14ac:dyDescent="0.35">
      <c r="A76" s="25" t="s">
        <v>120</v>
      </c>
      <c r="B76" s="139" t="s">
        <v>1543</v>
      </c>
      <c r="C76" s="150">
        <v>23445.455904679999</v>
      </c>
      <c r="D76" s="150" t="s">
        <v>1197</v>
      </c>
      <c r="E76" s="21"/>
      <c r="F76" s="159">
        <f t="shared" si="1"/>
        <v>0.67488739195127068</v>
      </c>
      <c r="G76" s="159" t="str">
        <f t="shared" si="2"/>
        <v/>
      </c>
      <c r="H76" s="23"/>
      <c r="L76" s="23"/>
      <c r="M76" s="23"/>
      <c r="N76" s="55"/>
    </row>
    <row r="77" spans="1:14" x14ac:dyDescent="0.35">
      <c r="A77" s="25" t="s">
        <v>121</v>
      </c>
      <c r="B77" s="59" t="s">
        <v>100</v>
      </c>
      <c r="C77" s="152">
        <f>SUM(C70:C76)</f>
        <v>34739.804275930001</v>
      </c>
      <c r="D77" s="152">
        <f>SUM(D70:D76)</f>
        <v>0</v>
      </c>
      <c r="E77" s="42"/>
      <c r="F77" s="160">
        <f>SUM(F70:F76)</f>
        <v>1</v>
      </c>
      <c r="G77" s="160">
        <f>SUM(G70:G76)</f>
        <v>0</v>
      </c>
      <c r="H77" s="23"/>
      <c r="L77" s="23"/>
      <c r="M77" s="23"/>
      <c r="N77" s="55"/>
    </row>
    <row r="78" spans="1:14" outlineLevel="1" x14ac:dyDescent="0.35">
      <c r="A78" s="25" t="s">
        <v>122</v>
      </c>
      <c r="B78" s="60" t="s">
        <v>123</v>
      </c>
      <c r="C78" s="152"/>
      <c r="D78" s="152"/>
      <c r="E78" s="42"/>
      <c r="F78" s="159">
        <f>IF($C$77=0,"",IF(C78="[for completion]","",C78/$C$77))</f>
        <v>0</v>
      </c>
      <c r="G78" s="159" t="str">
        <f t="shared" ref="G78:G87" si="3">IF($D$77=0,"",IF(D78="[for completion]","",D78/$D$77))</f>
        <v/>
      </c>
      <c r="H78" s="23"/>
      <c r="L78" s="23"/>
      <c r="M78" s="23"/>
      <c r="N78" s="55"/>
    </row>
    <row r="79" spans="1:14" outlineLevel="1" x14ac:dyDescent="0.35">
      <c r="A79" s="25" t="s">
        <v>124</v>
      </c>
      <c r="B79" s="60" t="s">
        <v>125</v>
      </c>
      <c r="C79" s="152"/>
      <c r="D79" s="152"/>
      <c r="E79" s="42"/>
      <c r="F79" s="159">
        <f t="shared" ref="F79:F82" si="4">IF($C$77=0,"",IF(C79="[for completion]","",C79/$C$77))</f>
        <v>0</v>
      </c>
      <c r="G79" s="159" t="str">
        <f t="shared" si="3"/>
        <v/>
      </c>
      <c r="H79" s="23"/>
      <c r="L79" s="23"/>
      <c r="M79" s="23"/>
      <c r="N79" s="55"/>
    </row>
    <row r="80" spans="1:14" outlineLevel="1" x14ac:dyDescent="0.35">
      <c r="A80" s="25" t="s">
        <v>126</v>
      </c>
      <c r="B80" s="60" t="s">
        <v>127</v>
      </c>
      <c r="C80" s="152"/>
      <c r="D80" s="152"/>
      <c r="E80" s="42"/>
      <c r="F80" s="159">
        <f t="shared" si="4"/>
        <v>0</v>
      </c>
      <c r="G80" s="159" t="str">
        <f t="shared" si="3"/>
        <v/>
      </c>
      <c r="H80" s="23"/>
      <c r="L80" s="23"/>
      <c r="M80" s="23"/>
      <c r="N80" s="55"/>
    </row>
    <row r="81" spans="1:14" outlineLevel="1" x14ac:dyDescent="0.35">
      <c r="A81" s="25" t="s">
        <v>128</v>
      </c>
      <c r="B81" s="60" t="s">
        <v>129</v>
      </c>
      <c r="C81" s="152"/>
      <c r="D81" s="152"/>
      <c r="E81" s="42"/>
      <c r="F81" s="159">
        <f t="shared" si="4"/>
        <v>0</v>
      </c>
      <c r="G81" s="159" t="str">
        <f t="shared" si="3"/>
        <v/>
      </c>
      <c r="H81" s="23"/>
      <c r="L81" s="23"/>
      <c r="M81" s="23"/>
      <c r="N81" s="55"/>
    </row>
    <row r="82" spans="1:14" outlineLevel="1" x14ac:dyDescent="0.35">
      <c r="A82" s="25" t="s">
        <v>130</v>
      </c>
      <c r="B82" s="60" t="s">
        <v>131</v>
      </c>
      <c r="C82" s="152"/>
      <c r="D82" s="152"/>
      <c r="E82" s="42"/>
      <c r="F82" s="159">
        <f t="shared" si="4"/>
        <v>0</v>
      </c>
      <c r="G82" s="159" t="str">
        <f t="shared" si="3"/>
        <v/>
      </c>
      <c r="H82" s="23"/>
      <c r="L82" s="23"/>
      <c r="M82" s="23"/>
      <c r="N82" s="55"/>
    </row>
    <row r="83" spans="1:14" outlineLevel="1" x14ac:dyDescent="0.35">
      <c r="A83" s="25" t="s">
        <v>132</v>
      </c>
      <c r="B83" s="60"/>
      <c r="C83" s="50"/>
      <c r="D83" s="50"/>
      <c r="E83" s="42"/>
      <c r="F83" s="51"/>
      <c r="G83" s="51"/>
      <c r="H83" s="23"/>
      <c r="L83" s="23"/>
      <c r="M83" s="23"/>
      <c r="N83" s="55"/>
    </row>
    <row r="84" spans="1:14" outlineLevel="1" x14ac:dyDescent="0.35">
      <c r="A84" s="25" t="s">
        <v>133</v>
      </c>
      <c r="B84" s="60"/>
      <c r="C84" s="50"/>
      <c r="D84" s="50"/>
      <c r="E84" s="42"/>
      <c r="F84" s="51"/>
      <c r="G84" s="51"/>
      <c r="H84" s="23"/>
      <c r="L84" s="23"/>
      <c r="M84" s="23"/>
      <c r="N84" s="55"/>
    </row>
    <row r="85" spans="1:14" outlineLevel="1" x14ac:dyDescent="0.35">
      <c r="A85" s="25" t="s">
        <v>134</v>
      </c>
      <c r="B85" s="60"/>
      <c r="C85" s="50"/>
      <c r="D85" s="50"/>
      <c r="E85" s="42"/>
      <c r="F85" s="51"/>
      <c r="G85" s="51"/>
      <c r="H85" s="23"/>
      <c r="L85" s="23"/>
      <c r="M85" s="23"/>
      <c r="N85" s="55"/>
    </row>
    <row r="86" spans="1:14" outlineLevel="1" x14ac:dyDescent="0.35">
      <c r="A86" s="25" t="s">
        <v>135</v>
      </c>
      <c r="B86" s="59"/>
      <c r="C86" s="50"/>
      <c r="D86" s="50"/>
      <c r="E86" s="42"/>
      <c r="F86" s="51"/>
      <c r="G86" s="51" t="str">
        <f t="shared" si="3"/>
        <v/>
      </c>
      <c r="H86" s="23"/>
      <c r="L86" s="23"/>
      <c r="M86" s="23"/>
      <c r="N86" s="55"/>
    </row>
    <row r="87" spans="1:14" outlineLevel="1" x14ac:dyDescent="0.35">
      <c r="A87" s="25" t="s">
        <v>136</v>
      </c>
      <c r="B87" s="60"/>
      <c r="C87" s="50"/>
      <c r="D87" s="50"/>
      <c r="E87" s="42"/>
      <c r="F87" s="51"/>
      <c r="G87" s="51" t="str">
        <f t="shared" si="3"/>
        <v/>
      </c>
      <c r="H87" s="23"/>
      <c r="L87" s="23"/>
      <c r="M87" s="23"/>
      <c r="N87" s="55"/>
    </row>
    <row r="88" spans="1:14" ht="15" customHeight="1" x14ac:dyDescent="0.35">
      <c r="A88" s="44"/>
      <c r="B88" s="45" t="s">
        <v>137</v>
      </c>
      <c r="C88" s="98" t="s">
        <v>1381</v>
      </c>
      <c r="D88" s="98" t="s">
        <v>1382</v>
      </c>
      <c r="E88" s="46"/>
      <c r="F88" s="47" t="s">
        <v>138</v>
      </c>
      <c r="G88" s="44" t="s">
        <v>139</v>
      </c>
      <c r="H88" s="23"/>
      <c r="L88" s="23"/>
      <c r="M88" s="23"/>
      <c r="N88" s="55"/>
    </row>
    <row r="89" spans="1:14" x14ac:dyDescent="0.35">
      <c r="A89" s="25" t="s">
        <v>140</v>
      </c>
      <c r="B89" s="42" t="s">
        <v>112</v>
      </c>
      <c r="C89" s="154">
        <v>4.035670368603796</v>
      </c>
      <c r="D89" s="154">
        <f>C89+1</f>
        <v>5.035670368603796</v>
      </c>
      <c r="E89" s="39"/>
      <c r="F89" s="165"/>
      <c r="G89" s="166"/>
      <c r="H89" s="23"/>
      <c r="L89" s="23"/>
      <c r="M89" s="23"/>
      <c r="N89" s="55"/>
    </row>
    <row r="90" spans="1:14" x14ac:dyDescent="0.35">
      <c r="B90" s="42"/>
      <c r="C90" s="154"/>
      <c r="D90" s="154"/>
      <c r="E90" s="39"/>
      <c r="F90" s="165"/>
      <c r="G90" s="166"/>
      <c r="H90" s="23"/>
      <c r="L90" s="23"/>
      <c r="M90" s="23"/>
      <c r="N90" s="55"/>
    </row>
    <row r="91" spans="1:14" x14ac:dyDescent="0.35">
      <c r="B91" s="42" t="s">
        <v>1374</v>
      </c>
      <c r="C91" s="164"/>
      <c r="D91" s="164"/>
      <c r="E91" s="39"/>
      <c r="F91" s="166"/>
      <c r="G91" s="166"/>
      <c r="H91" s="23"/>
      <c r="L91" s="23"/>
      <c r="M91" s="23"/>
      <c r="N91" s="55"/>
    </row>
    <row r="92" spans="1:14" x14ac:dyDescent="0.35">
      <c r="A92" s="25" t="s">
        <v>141</v>
      </c>
      <c r="B92" s="42" t="s">
        <v>113</v>
      </c>
      <c r="C92" s="154"/>
      <c r="D92" s="154"/>
      <c r="E92" s="39"/>
      <c r="F92" s="166"/>
      <c r="G92" s="166"/>
      <c r="H92" s="23"/>
      <c r="L92" s="23"/>
      <c r="M92" s="23"/>
      <c r="N92" s="55"/>
    </row>
    <row r="93" spans="1:14" x14ac:dyDescent="0.35">
      <c r="A93" s="25" t="s">
        <v>142</v>
      </c>
      <c r="B93" s="140" t="s">
        <v>1537</v>
      </c>
      <c r="C93" s="184">
        <v>3545.5844588099999</v>
      </c>
      <c r="D93" s="184">
        <v>0</v>
      </c>
      <c r="E93" s="21"/>
      <c r="F93" s="159">
        <f>IF($C$100=0,"",IF(C93="[for completion]","",IF(C93="","",C93/$C$100)))</f>
        <v>0.1555599040840091</v>
      </c>
      <c r="G93" s="159">
        <f>IF($D$100=0,"",IF(D93="[Mark as ND1 if not relevant]","",IF(D93="","",D93/$D$100)))</f>
        <v>0</v>
      </c>
      <c r="H93" s="23"/>
      <c r="L93" s="23"/>
      <c r="M93" s="23"/>
      <c r="N93" s="55"/>
    </row>
    <row r="94" spans="1:14" x14ac:dyDescent="0.35">
      <c r="A94" s="25" t="s">
        <v>143</v>
      </c>
      <c r="B94" s="140" t="s">
        <v>1538</v>
      </c>
      <c r="C94" s="184">
        <v>4313.0304999999998</v>
      </c>
      <c r="D94" s="184">
        <v>3545.5844588099999</v>
      </c>
      <c r="E94" s="21"/>
      <c r="F94" s="159">
        <f t="shared" ref="F94:F99" si="5">IF($C$100=0,"",IF(C94="[for completion]","",IF(C94="","",C94/$C$100)))</f>
        <v>0.18923103332774388</v>
      </c>
      <c r="G94" s="159">
        <f t="shared" ref="G94:G99" si="6">IF($D$100=0,"",IF(D94="[Mark as ND1 if not relevant]","",IF(D94="","",D94/$D$100)))</f>
        <v>0.15555990408400913</v>
      </c>
      <c r="H94" s="23"/>
      <c r="L94" s="23"/>
      <c r="M94" s="23"/>
      <c r="N94" s="55"/>
    </row>
    <row r="95" spans="1:14" x14ac:dyDescent="0.35">
      <c r="A95" s="25" t="s">
        <v>144</v>
      </c>
      <c r="B95" s="140" t="s">
        <v>1539</v>
      </c>
      <c r="C95" s="184">
        <v>2631.9458840099983</v>
      </c>
      <c r="D95" s="184">
        <v>4313.0304999999998</v>
      </c>
      <c r="E95" s="21"/>
      <c r="F95" s="159">
        <f t="shared" si="5"/>
        <v>0.11547468521122545</v>
      </c>
      <c r="G95" s="159">
        <f t="shared" si="6"/>
        <v>0.18923103332774391</v>
      </c>
      <c r="H95" s="23"/>
      <c r="L95" s="23"/>
      <c r="M95" s="23"/>
      <c r="N95" s="55"/>
    </row>
    <row r="96" spans="1:14" x14ac:dyDescent="0.35">
      <c r="A96" s="25" t="s">
        <v>145</v>
      </c>
      <c r="B96" s="140" t="s">
        <v>1540</v>
      </c>
      <c r="C96" s="184">
        <v>2266.2552000000019</v>
      </c>
      <c r="D96" s="184">
        <v>2631.9458840099983</v>
      </c>
      <c r="E96" s="21"/>
      <c r="F96" s="159">
        <f t="shared" si="5"/>
        <v>9.9430276062358755E-2</v>
      </c>
      <c r="G96" s="159">
        <f t="shared" si="6"/>
        <v>0.11547468521122548</v>
      </c>
      <c r="H96" s="23"/>
      <c r="L96" s="23"/>
      <c r="M96" s="23"/>
      <c r="N96" s="55"/>
    </row>
    <row r="97" spans="1:14" x14ac:dyDescent="0.35">
      <c r="A97" s="25" t="s">
        <v>146</v>
      </c>
      <c r="B97" s="140" t="s">
        <v>1541</v>
      </c>
      <c r="C97" s="184">
        <v>2736.6990000000001</v>
      </c>
      <c r="D97" s="184">
        <v>2266.2552000000019</v>
      </c>
      <c r="E97" s="21"/>
      <c r="F97" s="159">
        <f t="shared" si="5"/>
        <v>0.1200706509441571</v>
      </c>
      <c r="G97" s="159">
        <f t="shared" si="6"/>
        <v>9.9430276062358769E-2</v>
      </c>
      <c r="H97" s="23"/>
      <c r="L97" s="23"/>
      <c r="M97" s="23"/>
    </row>
    <row r="98" spans="1:14" x14ac:dyDescent="0.35">
      <c r="A98" s="25" t="s">
        <v>147</v>
      </c>
      <c r="B98" s="140" t="s">
        <v>1542</v>
      </c>
      <c r="C98" s="184">
        <v>7091.1907489400028</v>
      </c>
      <c r="D98" s="184">
        <v>8001.7372489400022</v>
      </c>
      <c r="E98" s="21"/>
      <c r="F98" s="159">
        <f t="shared" si="5"/>
        <v>0.31112076600108779</v>
      </c>
      <c r="G98" s="159">
        <f t="shared" si="6"/>
        <v>0.35107032237170949</v>
      </c>
      <c r="H98" s="23"/>
      <c r="L98" s="23"/>
      <c r="M98" s="23"/>
    </row>
    <row r="99" spans="1:14" x14ac:dyDescent="0.35">
      <c r="A99" s="25" t="s">
        <v>148</v>
      </c>
      <c r="B99" s="140" t="s">
        <v>1543</v>
      </c>
      <c r="C99" s="184">
        <v>207.7</v>
      </c>
      <c r="D99" s="184">
        <v>2033.8525</v>
      </c>
      <c r="E99" s="21"/>
      <c r="F99" s="159">
        <f t="shared" si="5"/>
        <v>9.1126843694178377E-3</v>
      </c>
      <c r="G99" s="159">
        <f t="shared" si="6"/>
        <v>8.9233778942953285E-2</v>
      </c>
      <c r="H99" s="23"/>
      <c r="L99" s="23"/>
      <c r="M99" s="23"/>
    </row>
    <row r="100" spans="1:14" x14ac:dyDescent="0.35">
      <c r="A100" s="25" t="s">
        <v>149</v>
      </c>
      <c r="B100" s="59" t="s">
        <v>100</v>
      </c>
      <c r="C100" s="152">
        <f>SUM(C93:C99)</f>
        <v>22792.405791760004</v>
      </c>
      <c r="D100" s="152">
        <f>SUM(D93:D99)</f>
        <v>22792.40579176</v>
      </c>
      <c r="E100" s="42"/>
      <c r="F100" s="160">
        <f>SUM(F93:F99)</f>
        <v>1</v>
      </c>
      <c r="G100" s="160">
        <f>SUM(G93:G99)</f>
        <v>1.0000000000000002</v>
      </c>
      <c r="H100" s="23"/>
      <c r="L100" s="23"/>
      <c r="M100" s="23"/>
    </row>
    <row r="101" spans="1:14" outlineLevel="1" x14ac:dyDescent="0.35">
      <c r="A101" s="25" t="s">
        <v>150</v>
      </c>
      <c r="B101" s="60" t="s">
        <v>123</v>
      </c>
      <c r="C101" s="152"/>
      <c r="D101" s="152"/>
      <c r="E101" s="42"/>
      <c r="F101" s="159">
        <f t="shared" ref="F101:F105" si="7">IF($C$100=0,"",IF(C101="[for completion]","",C101/$C$100))</f>
        <v>0</v>
      </c>
      <c r="G101" s="159">
        <f t="shared" ref="G101:G105" si="8">IF($D$100=0,"",IF(D101="[for completion]","",D101/$D$100))</f>
        <v>0</v>
      </c>
      <c r="H101" s="23"/>
      <c r="L101" s="23"/>
      <c r="M101" s="23"/>
    </row>
    <row r="102" spans="1:14" outlineLevel="1" x14ac:dyDescent="0.35">
      <c r="A102" s="25" t="s">
        <v>151</v>
      </c>
      <c r="B102" s="60" t="s">
        <v>125</v>
      </c>
      <c r="C102" s="152"/>
      <c r="D102" s="152"/>
      <c r="E102" s="42"/>
      <c r="F102" s="159">
        <f t="shared" si="7"/>
        <v>0</v>
      </c>
      <c r="G102" s="159">
        <f t="shared" si="8"/>
        <v>0</v>
      </c>
      <c r="H102" s="23"/>
      <c r="L102" s="23"/>
      <c r="M102" s="23"/>
    </row>
    <row r="103" spans="1:14" outlineLevel="1" x14ac:dyDescent="0.35">
      <c r="A103" s="25" t="s">
        <v>152</v>
      </c>
      <c r="B103" s="60" t="s">
        <v>127</v>
      </c>
      <c r="C103" s="152"/>
      <c r="D103" s="152"/>
      <c r="E103" s="42"/>
      <c r="F103" s="159">
        <f t="shared" si="7"/>
        <v>0</v>
      </c>
      <c r="G103" s="159">
        <f t="shared" si="8"/>
        <v>0</v>
      </c>
      <c r="H103" s="23"/>
      <c r="L103" s="23"/>
      <c r="M103" s="23"/>
    </row>
    <row r="104" spans="1:14" outlineLevel="1" x14ac:dyDescent="0.35">
      <c r="A104" s="25" t="s">
        <v>153</v>
      </c>
      <c r="B104" s="60" t="s">
        <v>129</v>
      </c>
      <c r="C104" s="152"/>
      <c r="D104" s="152"/>
      <c r="E104" s="42"/>
      <c r="F104" s="159">
        <f t="shared" si="7"/>
        <v>0</v>
      </c>
      <c r="G104" s="159">
        <f t="shared" si="8"/>
        <v>0</v>
      </c>
      <c r="H104" s="23"/>
      <c r="L104" s="23"/>
      <c r="M104" s="23"/>
    </row>
    <row r="105" spans="1:14" outlineLevel="1" x14ac:dyDescent="0.35">
      <c r="A105" s="25" t="s">
        <v>154</v>
      </c>
      <c r="B105" s="60" t="s">
        <v>131</v>
      </c>
      <c r="C105" s="152"/>
      <c r="D105" s="152"/>
      <c r="E105" s="42"/>
      <c r="F105" s="159">
        <f t="shared" si="7"/>
        <v>0</v>
      </c>
      <c r="G105" s="159">
        <f t="shared" si="8"/>
        <v>0</v>
      </c>
      <c r="H105" s="23"/>
      <c r="L105" s="23"/>
      <c r="M105" s="23"/>
    </row>
    <row r="106" spans="1:14" outlineLevel="1" x14ac:dyDescent="0.35">
      <c r="A106" s="25" t="s">
        <v>155</v>
      </c>
      <c r="B106" s="60"/>
      <c r="C106" s="50"/>
      <c r="D106" s="50"/>
      <c r="E106" s="42"/>
      <c r="F106" s="51"/>
      <c r="G106" s="51"/>
      <c r="H106" s="23"/>
      <c r="L106" s="23"/>
      <c r="M106" s="23"/>
    </row>
    <row r="107" spans="1:14" outlineLevel="1" x14ac:dyDescent="0.35">
      <c r="A107" s="25" t="s">
        <v>156</v>
      </c>
      <c r="B107" s="60"/>
      <c r="C107" s="50"/>
      <c r="D107" s="50"/>
      <c r="E107" s="42"/>
      <c r="F107" s="51"/>
      <c r="G107" s="51"/>
      <c r="H107" s="23"/>
      <c r="L107" s="23"/>
      <c r="M107" s="23"/>
    </row>
    <row r="108" spans="1:14" outlineLevel="1" x14ac:dyDescent="0.35">
      <c r="A108" s="25" t="s">
        <v>157</v>
      </c>
      <c r="B108" s="59"/>
      <c r="C108" s="50"/>
      <c r="D108" s="50"/>
      <c r="E108" s="42"/>
      <c r="F108" s="51"/>
      <c r="G108" s="51"/>
      <c r="H108" s="23"/>
      <c r="L108" s="23"/>
      <c r="M108" s="23"/>
    </row>
    <row r="109" spans="1:14" outlineLevel="1" x14ac:dyDescent="0.35">
      <c r="A109" s="25" t="s">
        <v>158</v>
      </c>
      <c r="B109" s="60"/>
      <c r="C109" s="50"/>
      <c r="D109" s="50"/>
      <c r="E109" s="42"/>
      <c r="F109" s="51"/>
      <c r="G109" s="51"/>
      <c r="H109" s="23"/>
      <c r="L109" s="23"/>
      <c r="M109" s="23"/>
    </row>
    <row r="110" spans="1:14" outlineLevel="1" x14ac:dyDescent="0.35">
      <c r="A110" s="25" t="s">
        <v>159</v>
      </c>
      <c r="B110" s="60"/>
      <c r="C110" s="50"/>
      <c r="D110" s="50"/>
      <c r="E110" s="42"/>
      <c r="F110" s="51"/>
      <c r="G110" s="51"/>
      <c r="H110" s="23"/>
      <c r="L110" s="23"/>
      <c r="M110" s="23"/>
    </row>
    <row r="111" spans="1:14" ht="15" customHeight="1" x14ac:dyDescent="0.35">
      <c r="A111" s="44"/>
      <c r="B111" s="157" t="s">
        <v>1560</v>
      </c>
      <c r="C111" s="47" t="s">
        <v>160</v>
      </c>
      <c r="D111" s="47" t="s">
        <v>161</v>
      </c>
      <c r="E111" s="46"/>
      <c r="F111" s="47" t="s">
        <v>162</v>
      </c>
      <c r="G111" s="47" t="s">
        <v>163</v>
      </c>
      <c r="H111" s="23"/>
      <c r="L111" s="23"/>
      <c r="M111" s="23"/>
    </row>
    <row r="112" spans="1:14" s="61" customFormat="1" x14ac:dyDescent="0.35">
      <c r="A112" s="25" t="s">
        <v>164</v>
      </c>
      <c r="B112" s="42" t="s">
        <v>165</v>
      </c>
      <c r="C112" s="150">
        <v>0</v>
      </c>
      <c r="D112" s="150">
        <v>0</v>
      </c>
      <c r="E112" s="51"/>
      <c r="F112" s="159">
        <f>IF($C$129=0,"",IF(C112="[for completion]","",IF(C112="","",C112/$C$129)))</f>
        <v>0</v>
      </c>
      <c r="G112" s="159">
        <f>IF($D$129=0,"",IF(D112="[for completion]","",IF(D112="","",D112/$D$129)))</f>
        <v>0</v>
      </c>
      <c r="I112" s="25"/>
      <c r="J112" s="25"/>
      <c r="K112" s="25"/>
      <c r="L112" s="23" t="s">
        <v>1546</v>
      </c>
      <c r="M112" s="23"/>
      <c r="N112" s="23"/>
    </row>
    <row r="113" spans="1:14" s="61" customFormat="1" x14ac:dyDescent="0.35">
      <c r="A113" s="25" t="s">
        <v>166</v>
      </c>
      <c r="B113" s="42" t="s">
        <v>1547</v>
      </c>
      <c r="C113" s="150">
        <v>0</v>
      </c>
      <c r="D113" s="150">
        <v>0</v>
      </c>
      <c r="E113" s="51"/>
      <c r="F113" s="159">
        <f t="shared" ref="F113:F128" si="9">IF($C$129=0,"",IF(C113="[for completion]","",IF(C113="","",C113/$C$129)))</f>
        <v>0</v>
      </c>
      <c r="G113" s="159">
        <f t="shared" ref="G113:G128" si="10">IF($D$129=0,"",IF(D113="[for completion]","",IF(D113="","",D113/$D$129)))</f>
        <v>0</v>
      </c>
      <c r="I113" s="25"/>
      <c r="J113" s="25"/>
      <c r="K113" s="25"/>
      <c r="L113" s="42" t="s">
        <v>1547</v>
      </c>
      <c r="M113" s="23"/>
      <c r="N113" s="23"/>
    </row>
    <row r="114" spans="1:14" s="61" customFormat="1" x14ac:dyDescent="0.35">
      <c r="A114" s="25" t="s">
        <v>167</v>
      </c>
      <c r="B114" s="42" t="s">
        <v>174</v>
      </c>
      <c r="C114" s="150">
        <v>0</v>
      </c>
      <c r="D114" s="150">
        <v>0</v>
      </c>
      <c r="E114" s="51"/>
      <c r="F114" s="159">
        <f t="shared" si="9"/>
        <v>0</v>
      </c>
      <c r="G114" s="159">
        <f t="shared" si="10"/>
        <v>0</v>
      </c>
      <c r="I114" s="25"/>
      <c r="J114" s="25"/>
      <c r="K114" s="25"/>
      <c r="L114" s="42" t="s">
        <v>174</v>
      </c>
      <c r="M114" s="23"/>
      <c r="N114" s="23"/>
    </row>
    <row r="115" spans="1:14" s="61" customFormat="1" x14ac:dyDescent="0.35">
      <c r="A115" s="25" t="s">
        <v>168</v>
      </c>
      <c r="B115" s="42" t="s">
        <v>1548</v>
      </c>
      <c r="C115" s="150">
        <v>0</v>
      </c>
      <c r="D115" s="150">
        <v>0</v>
      </c>
      <c r="E115" s="51"/>
      <c r="F115" s="159">
        <f t="shared" si="9"/>
        <v>0</v>
      </c>
      <c r="G115" s="159">
        <f t="shared" si="10"/>
        <v>0</v>
      </c>
      <c r="I115" s="25"/>
      <c r="J115" s="25"/>
      <c r="K115" s="25"/>
      <c r="L115" s="42" t="s">
        <v>1548</v>
      </c>
      <c r="M115" s="23"/>
      <c r="N115" s="23"/>
    </row>
    <row r="116" spans="1:14" s="61" customFormat="1" x14ac:dyDescent="0.35">
      <c r="A116" s="25" t="s">
        <v>170</v>
      </c>
      <c r="B116" s="42" t="s">
        <v>1549</v>
      </c>
      <c r="C116" s="150">
        <v>0</v>
      </c>
      <c r="D116" s="150">
        <v>0</v>
      </c>
      <c r="E116" s="51"/>
      <c r="F116" s="159">
        <f t="shared" si="9"/>
        <v>0</v>
      </c>
      <c r="G116" s="159">
        <f t="shared" si="10"/>
        <v>0</v>
      </c>
      <c r="I116" s="25"/>
      <c r="J116" s="25"/>
      <c r="K116" s="25"/>
      <c r="L116" s="42" t="s">
        <v>1549</v>
      </c>
      <c r="M116" s="23"/>
      <c r="N116" s="23"/>
    </row>
    <row r="117" spans="1:14" s="61" customFormat="1" x14ac:dyDescent="0.35">
      <c r="A117" s="25" t="s">
        <v>171</v>
      </c>
      <c r="B117" s="42" t="s">
        <v>176</v>
      </c>
      <c r="C117" s="150">
        <v>0</v>
      </c>
      <c r="D117" s="150">
        <v>0</v>
      </c>
      <c r="E117" s="42"/>
      <c r="F117" s="159">
        <f t="shared" si="9"/>
        <v>0</v>
      </c>
      <c r="G117" s="159">
        <f t="shared" si="10"/>
        <v>0</v>
      </c>
      <c r="I117" s="25"/>
      <c r="J117" s="25"/>
      <c r="K117" s="25"/>
      <c r="L117" s="42" t="s">
        <v>176</v>
      </c>
      <c r="M117" s="23"/>
      <c r="N117" s="23"/>
    </row>
    <row r="118" spans="1:14" x14ac:dyDescent="0.35">
      <c r="A118" s="25" t="s">
        <v>172</v>
      </c>
      <c r="B118" s="42" t="s">
        <v>178</v>
      </c>
      <c r="C118" s="150">
        <v>0</v>
      </c>
      <c r="D118" s="150">
        <v>0</v>
      </c>
      <c r="E118" s="42"/>
      <c r="F118" s="159">
        <f t="shared" si="9"/>
        <v>0</v>
      </c>
      <c r="G118" s="159">
        <f t="shared" si="10"/>
        <v>0</v>
      </c>
      <c r="L118" s="42" t="s">
        <v>178</v>
      </c>
      <c r="M118" s="23"/>
    </row>
    <row r="119" spans="1:14" x14ac:dyDescent="0.35">
      <c r="A119" s="25" t="s">
        <v>173</v>
      </c>
      <c r="B119" s="42" t="s">
        <v>1550</v>
      </c>
      <c r="C119" s="150">
        <f>C58</f>
        <v>35415.131716919997</v>
      </c>
      <c r="D119" s="150">
        <f>C58</f>
        <v>35415.131716919997</v>
      </c>
      <c r="E119" s="42"/>
      <c r="F119" s="159">
        <f t="shared" si="9"/>
        <v>1</v>
      </c>
      <c r="G119" s="159">
        <f t="shared" si="10"/>
        <v>1</v>
      </c>
      <c r="L119" s="42" t="s">
        <v>1550</v>
      </c>
      <c r="M119" s="23"/>
    </row>
    <row r="120" spans="1:14" x14ac:dyDescent="0.35">
      <c r="A120" s="25" t="s">
        <v>175</v>
      </c>
      <c r="B120" s="42" t="s">
        <v>180</v>
      </c>
      <c r="C120" s="150">
        <v>0</v>
      </c>
      <c r="D120" s="150">
        <v>0</v>
      </c>
      <c r="E120" s="42"/>
      <c r="F120" s="159">
        <f t="shared" si="9"/>
        <v>0</v>
      </c>
      <c r="G120" s="159">
        <f t="shared" si="10"/>
        <v>0</v>
      </c>
      <c r="L120" s="42" t="s">
        <v>180</v>
      </c>
      <c r="M120" s="23"/>
    </row>
    <row r="121" spans="1:14" x14ac:dyDescent="0.35">
      <c r="A121" s="25" t="s">
        <v>177</v>
      </c>
      <c r="B121" s="42" t="s">
        <v>1557</v>
      </c>
      <c r="C121" s="150">
        <v>0</v>
      </c>
      <c r="D121" s="150">
        <v>0</v>
      </c>
      <c r="E121" s="42"/>
      <c r="F121" s="159">
        <f t="shared" ref="F121" si="11">IF($C$129=0,"",IF(C121="[for completion]","",IF(C121="","",C121/$C$129)))</f>
        <v>0</v>
      </c>
      <c r="G121" s="159">
        <f t="shared" ref="G121" si="12">IF($D$129=0,"",IF(D121="[for completion]","",IF(D121="","",D121/$D$129)))</f>
        <v>0</v>
      </c>
      <c r="L121" s="42"/>
      <c r="M121" s="23"/>
    </row>
    <row r="122" spans="1:14" x14ac:dyDescent="0.35">
      <c r="A122" s="25" t="s">
        <v>179</v>
      </c>
      <c r="B122" s="42" t="s">
        <v>182</v>
      </c>
      <c r="C122" s="150">
        <v>0</v>
      </c>
      <c r="D122" s="150">
        <v>0</v>
      </c>
      <c r="E122" s="42"/>
      <c r="F122" s="159">
        <f t="shared" si="9"/>
        <v>0</v>
      </c>
      <c r="G122" s="159">
        <f t="shared" si="10"/>
        <v>0</v>
      </c>
      <c r="L122" s="42" t="s">
        <v>182</v>
      </c>
      <c r="M122" s="23"/>
    </row>
    <row r="123" spans="1:14" x14ac:dyDescent="0.35">
      <c r="A123" s="25" t="s">
        <v>181</v>
      </c>
      <c r="B123" s="42" t="s">
        <v>169</v>
      </c>
      <c r="C123" s="150">
        <v>0</v>
      </c>
      <c r="D123" s="150">
        <v>0</v>
      </c>
      <c r="E123" s="42"/>
      <c r="F123" s="159">
        <f t="shared" si="9"/>
        <v>0</v>
      </c>
      <c r="G123" s="159">
        <f t="shared" si="10"/>
        <v>0</v>
      </c>
      <c r="L123" s="42" t="s">
        <v>169</v>
      </c>
      <c r="M123" s="23"/>
    </row>
    <row r="124" spans="1:14" x14ac:dyDescent="0.35">
      <c r="A124" s="25" t="s">
        <v>183</v>
      </c>
      <c r="B124" s="140" t="s">
        <v>1552</v>
      </c>
      <c r="C124" s="150">
        <v>0</v>
      </c>
      <c r="D124" s="150">
        <v>0</v>
      </c>
      <c r="E124" s="42"/>
      <c r="F124" s="159">
        <f t="shared" si="9"/>
        <v>0</v>
      </c>
      <c r="G124" s="159">
        <f t="shared" si="10"/>
        <v>0</v>
      </c>
      <c r="L124" s="140" t="s">
        <v>1552</v>
      </c>
      <c r="M124" s="23"/>
    </row>
    <row r="125" spans="1:14" x14ac:dyDescent="0.35">
      <c r="A125" s="25" t="s">
        <v>185</v>
      </c>
      <c r="B125" s="42" t="s">
        <v>184</v>
      </c>
      <c r="C125" s="150">
        <v>0</v>
      </c>
      <c r="D125" s="150">
        <v>0</v>
      </c>
      <c r="E125" s="42"/>
      <c r="F125" s="159">
        <f t="shared" si="9"/>
        <v>0</v>
      </c>
      <c r="G125" s="159">
        <f t="shared" si="10"/>
        <v>0</v>
      </c>
      <c r="L125" s="42" t="s">
        <v>184</v>
      </c>
      <c r="M125" s="23"/>
    </row>
    <row r="126" spans="1:14" x14ac:dyDescent="0.35">
      <c r="A126" s="25" t="s">
        <v>187</v>
      </c>
      <c r="B126" s="42" t="s">
        <v>186</v>
      </c>
      <c r="C126" s="150">
        <v>0</v>
      </c>
      <c r="D126" s="150">
        <v>0</v>
      </c>
      <c r="E126" s="42"/>
      <c r="F126" s="159">
        <f t="shared" si="9"/>
        <v>0</v>
      </c>
      <c r="G126" s="159">
        <f t="shared" si="10"/>
        <v>0</v>
      </c>
      <c r="H126" s="55"/>
      <c r="L126" s="42" t="s">
        <v>186</v>
      </c>
      <c r="M126" s="23"/>
    </row>
    <row r="127" spans="1:14" x14ac:dyDescent="0.35">
      <c r="A127" s="25" t="s">
        <v>188</v>
      </c>
      <c r="B127" s="42" t="s">
        <v>1551</v>
      </c>
      <c r="C127" s="150">
        <v>0</v>
      </c>
      <c r="D127" s="150">
        <v>0</v>
      </c>
      <c r="E127" s="42"/>
      <c r="F127" s="159">
        <f t="shared" ref="F127" si="13">IF($C$129=0,"",IF(C127="[for completion]","",IF(C127="","",C127/$C$129)))</f>
        <v>0</v>
      </c>
      <c r="G127" s="159">
        <f t="shared" ref="G127" si="14">IF($D$129=0,"",IF(D127="[for completion]","",IF(D127="","",D127/$D$129)))</f>
        <v>0</v>
      </c>
      <c r="H127" s="23"/>
      <c r="L127" s="42" t="s">
        <v>1551</v>
      </c>
      <c r="M127" s="23"/>
    </row>
    <row r="128" spans="1:14" x14ac:dyDescent="0.35">
      <c r="A128" s="25" t="s">
        <v>1553</v>
      </c>
      <c r="B128" s="42" t="s">
        <v>98</v>
      </c>
      <c r="C128" s="150">
        <v>0</v>
      </c>
      <c r="D128" s="150">
        <v>0</v>
      </c>
      <c r="E128" s="42"/>
      <c r="F128" s="159">
        <f t="shared" si="9"/>
        <v>0</v>
      </c>
      <c r="G128" s="159">
        <f t="shared" si="10"/>
        <v>0</v>
      </c>
      <c r="H128" s="23"/>
      <c r="L128" s="23"/>
      <c r="M128" s="23"/>
    </row>
    <row r="129" spans="1:14" x14ac:dyDescent="0.35">
      <c r="A129" s="25" t="s">
        <v>1556</v>
      </c>
      <c r="B129" s="59" t="s">
        <v>100</v>
      </c>
      <c r="C129" s="150">
        <f>SUM(C112:C128)</f>
        <v>35415.131716919997</v>
      </c>
      <c r="D129" s="150">
        <f>SUM(D112:D128)</f>
        <v>35415.131716919997</v>
      </c>
      <c r="E129" s="42"/>
      <c r="F129" s="144">
        <f>SUM(F112:F128)</f>
        <v>1</v>
      </c>
      <c r="G129" s="144">
        <f>SUM(G112:G128)</f>
        <v>1</v>
      </c>
      <c r="H129" s="23"/>
      <c r="L129" s="23"/>
      <c r="M129" s="23"/>
    </row>
    <row r="130" spans="1:14" outlineLevel="1" x14ac:dyDescent="0.35">
      <c r="A130" s="25" t="s">
        <v>189</v>
      </c>
      <c r="B130" s="54"/>
      <c r="C130" s="150"/>
      <c r="D130" s="150"/>
      <c r="E130" s="42"/>
      <c r="F130" s="159" t="str">
        <f>IF($C$129=0,"",IF(C130="[for completion]","",IF(C130="","",C130/$C$129)))</f>
        <v/>
      </c>
      <c r="G130" s="159" t="str">
        <f>IF($D$129=0,"",IF(D130="[for completion]","",IF(D130="","",D130/$D$129)))</f>
        <v/>
      </c>
      <c r="H130" s="23"/>
      <c r="L130" s="23"/>
      <c r="M130" s="23"/>
    </row>
    <row r="131" spans="1:14" outlineLevel="1" x14ac:dyDescent="0.35">
      <c r="A131" s="25" t="s">
        <v>190</v>
      </c>
      <c r="B131" s="54"/>
      <c r="C131" s="150"/>
      <c r="D131" s="150"/>
      <c r="E131" s="42"/>
      <c r="F131" s="159">
        <f t="shared" ref="F131:F136" si="15">IF($C$129=0,"",IF(C131="[for completion]","",C131/$C$129))</f>
        <v>0</v>
      </c>
      <c r="G131" s="159">
        <f t="shared" ref="G131:G136" si="16">IF($D$129=0,"",IF(D131="[for completion]","",D131/$D$129))</f>
        <v>0</v>
      </c>
      <c r="H131" s="23"/>
      <c r="L131" s="23"/>
      <c r="M131" s="23"/>
    </row>
    <row r="132" spans="1:14" outlineLevel="1" x14ac:dyDescent="0.35">
      <c r="A132" s="25" t="s">
        <v>191</v>
      </c>
      <c r="B132" s="54"/>
      <c r="C132" s="150"/>
      <c r="D132" s="150"/>
      <c r="E132" s="42"/>
      <c r="F132" s="159">
        <f t="shared" si="15"/>
        <v>0</v>
      </c>
      <c r="G132" s="159">
        <f t="shared" si="16"/>
        <v>0</v>
      </c>
      <c r="H132" s="23"/>
      <c r="L132" s="23"/>
      <c r="M132" s="23"/>
    </row>
    <row r="133" spans="1:14" outlineLevel="1" x14ac:dyDescent="0.35">
      <c r="A133" s="25" t="s">
        <v>192</v>
      </c>
      <c r="B133" s="54"/>
      <c r="C133" s="150"/>
      <c r="D133" s="150"/>
      <c r="E133" s="42"/>
      <c r="F133" s="159">
        <f t="shared" si="15"/>
        <v>0</v>
      </c>
      <c r="G133" s="159">
        <f t="shared" si="16"/>
        <v>0</v>
      </c>
      <c r="H133" s="23"/>
      <c r="L133" s="23"/>
      <c r="M133" s="23"/>
    </row>
    <row r="134" spans="1:14" outlineLevel="1" x14ac:dyDescent="0.35">
      <c r="A134" s="25" t="s">
        <v>193</v>
      </c>
      <c r="B134" s="54"/>
      <c r="C134" s="150"/>
      <c r="D134" s="150"/>
      <c r="E134" s="42"/>
      <c r="F134" s="159">
        <f t="shared" si="15"/>
        <v>0</v>
      </c>
      <c r="G134" s="159">
        <f t="shared" si="16"/>
        <v>0</v>
      </c>
      <c r="H134" s="23"/>
      <c r="L134" s="23"/>
      <c r="M134" s="23"/>
    </row>
    <row r="135" spans="1:14" outlineLevel="1" x14ac:dyDescent="0.35">
      <c r="A135" s="25" t="s">
        <v>194</v>
      </c>
      <c r="B135" s="54"/>
      <c r="C135" s="150"/>
      <c r="D135" s="150"/>
      <c r="E135" s="42"/>
      <c r="F135" s="159">
        <f t="shared" si="15"/>
        <v>0</v>
      </c>
      <c r="G135" s="159">
        <f t="shared" si="16"/>
        <v>0</v>
      </c>
      <c r="H135" s="23"/>
      <c r="L135" s="23"/>
      <c r="M135" s="23"/>
    </row>
    <row r="136" spans="1:14" outlineLevel="1" x14ac:dyDescent="0.35">
      <c r="A136" s="25" t="s">
        <v>195</v>
      </c>
      <c r="B136" s="54"/>
      <c r="C136" s="150"/>
      <c r="D136" s="150"/>
      <c r="E136" s="42"/>
      <c r="F136" s="159">
        <f t="shared" si="15"/>
        <v>0</v>
      </c>
      <c r="G136" s="159">
        <f t="shared" si="16"/>
        <v>0</v>
      </c>
      <c r="H136" s="23"/>
      <c r="L136" s="23"/>
      <c r="M136" s="23"/>
    </row>
    <row r="137" spans="1:14" ht="15" customHeight="1" x14ac:dyDescent="0.35">
      <c r="A137" s="44"/>
      <c r="B137" s="45" t="s">
        <v>196</v>
      </c>
      <c r="C137" s="47" t="s">
        <v>160</v>
      </c>
      <c r="D137" s="47" t="s">
        <v>161</v>
      </c>
      <c r="E137" s="46"/>
      <c r="F137" s="47" t="s">
        <v>162</v>
      </c>
      <c r="G137" s="47" t="s">
        <v>163</v>
      </c>
      <c r="H137" s="23"/>
      <c r="L137" s="23"/>
      <c r="M137" s="23"/>
    </row>
    <row r="138" spans="1:14" s="61" customFormat="1" x14ac:dyDescent="0.35">
      <c r="A138" s="25" t="s">
        <v>197</v>
      </c>
      <c r="B138" s="42" t="s">
        <v>165</v>
      </c>
      <c r="C138" s="150">
        <v>7754.3738736999994</v>
      </c>
      <c r="D138" s="150">
        <v>0</v>
      </c>
      <c r="E138" s="51"/>
      <c r="F138" s="159">
        <f>IF($C$155=0,"",IF(C138="[for completion]","",IF(C138="","",C138/$C$155)))</f>
        <v>0.34021743665617743</v>
      </c>
      <c r="G138" s="159">
        <f>IF($D$155=0,"",IF(D138="[for completion]","",IF(D138="","",D138/$D$155)))</f>
        <v>0</v>
      </c>
      <c r="H138" s="23"/>
      <c r="I138" s="25"/>
      <c r="J138" s="25"/>
      <c r="K138" s="25"/>
      <c r="L138" s="23"/>
      <c r="M138" s="23"/>
      <c r="N138" s="23"/>
    </row>
    <row r="139" spans="1:14" s="61" customFormat="1" x14ac:dyDescent="0.35">
      <c r="A139" s="25" t="s">
        <v>198</v>
      </c>
      <c r="B139" s="42" t="s">
        <v>1547</v>
      </c>
      <c r="C139" s="150">
        <v>0</v>
      </c>
      <c r="D139" s="150">
        <v>0</v>
      </c>
      <c r="E139" s="51"/>
      <c r="F139" s="159">
        <f t="shared" ref="F139:F146" si="17">IF($C$155=0,"",IF(C139="[for completion]","",IF(C139="","",C139/$C$155)))</f>
        <v>0</v>
      </c>
      <c r="G139" s="159">
        <f t="shared" ref="G139:G146" si="18">IF($D$155=0,"",IF(D139="[for completion]","",IF(D139="","",D139/$D$155)))</f>
        <v>0</v>
      </c>
      <c r="H139" s="23"/>
      <c r="I139" s="25"/>
      <c r="J139" s="25"/>
      <c r="K139" s="25"/>
      <c r="L139" s="23"/>
      <c r="M139" s="23"/>
      <c r="N139" s="23"/>
    </row>
    <row r="140" spans="1:14" s="61" customFormat="1" x14ac:dyDescent="0.35">
      <c r="A140" s="25" t="s">
        <v>199</v>
      </c>
      <c r="B140" s="42" t="s">
        <v>174</v>
      </c>
      <c r="C140" s="150">
        <v>0</v>
      </c>
      <c r="D140" s="150">
        <v>0</v>
      </c>
      <c r="E140" s="51"/>
      <c r="F140" s="159">
        <f t="shared" si="17"/>
        <v>0</v>
      </c>
      <c r="G140" s="159">
        <f t="shared" si="18"/>
        <v>0</v>
      </c>
      <c r="H140" s="23"/>
      <c r="I140" s="25"/>
      <c r="J140" s="25"/>
      <c r="K140" s="25"/>
      <c r="L140" s="23"/>
      <c r="M140" s="23"/>
      <c r="N140" s="23"/>
    </row>
    <row r="141" spans="1:14" s="61" customFormat="1" x14ac:dyDescent="0.35">
      <c r="A141" s="25" t="s">
        <v>200</v>
      </c>
      <c r="B141" s="42" t="s">
        <v>1548</v>
      </c>
      <c r="C141" s="150">
        <v>0</v>
      </c>
      <c r="D141" s="150">
        <v>0</v>
      </c>
      <c r="E141" s="51"/>
      <c r="F141" s="159">
        <f t="shared" si="17"/>
        <v>0</v>
      </c>
      <c r="G141" s="159">
        <f t="shared" si="18"/>
        <v>0</v>
      </c>
      <c r="H141" s="23"/>
      <c r="I141" s="25"/>
      <c r="J141" s="25"/>
      <c r="K141" s="25"/>
      <c r="L141" s="23"/>
      <c r="M141" s="23"/>
      <c r="N141" s="23"/>
    </row>
    <row r="142" spans="1:14" s="61" customFormat="1" x14ac:dyDescent="0.35">
      <c r="A142" s="25" t="s">
        <v>201</v>
      </c>
      <c r="B142" s="42" t="s">
        <v>1549</v>
      </c>
      <c r="C142" s="150">
        <v>0</v>
      </c>
      <c r="D142" s="150">
        <v>0</v>
      </c>
      <c r="E142" s="51"/>
      <c r="F142" s="159">
        <f t="shared" si="17"/>
        <v>0</v>
      </c>
      <c r="G142" s="159">
        <f t="shared" si="18"/>
        <v>0</v>
      </c>
      <c r="H142" s="23"/>
      <c r="I142" s="25"/>
      <c r="J142" s="25"/>
      <c r="K142" s="25"/>
      <c r="L142" s="23"/>
      <c r="M142" s="23"/>
      <c r="N142" s="23"/>
    </row>
    <row r="143" spans="1:14" s="61" customFormat="1" x14ac:dyDescent="0.35">
      <c r="A143" s="25" t="s">
        <v>202</v>
      </c>
      <c r="B143" s="42" t="s">
        <v>176</v>
      </c>
      <c r="C143" s="150">
        <v>0</v>
      </c>
      <c r="D143" s="150">
        <v>0</v>
      </c>
      <c r="E143" s="42"/>
      <c r="F143" s="159">
        <f t="shared" si="17"/>
        <v>0</v>
      </c>
      <c r="G143" s="159">
        <f t="shared" si="18"/>
        <v>0</v>
      </c>
      <c r="H143" s="23"/>
      <c r="I143" s="25"/>
      <c r="J143" s="25"/>
      <c r="K143" s="25"/>
      <c r="L143" s="23"/>
      <c r="M143" s="23"/>
      <c r="N143" s="23"/>
    </row>
    <row r="144" spans="1:14" x14ac:dyDescent="0.35">
      <c r="A144" s="25" t="s">
        <v>203</v>
      </c>
      <c r="B144" s="42" t="s">
        <v>178</v>
      </c>
      <c r="C144" s="150">
        <v>0</v>
      </c>
      <c r="D144" s="150">
        <v>0</v>
      </c>
      <c r="E144" s="42"/>
      <c r="F144" s="159">
        <f t="shared" si="17"/>
        <v>0</v>
      </c>
      <c r="G144" s="159">
        <f t="shared" si="18"/>
        <v>0</v>
      </c>
      <c r="H144" s="23"/>
      <c r="L144" s="23"/>
      <c r="M144" s="23"/>
    </row>
    <row r="145" spans="1:14" x14ac:dyDescent="0.35">
      <c r="A145" s="25" t="s">
        <v>204</v>
      </c>
      <c r="B145" s="42" t="s">
        <v>1550</v>
      </c>
      <c r="C145" s="150">
        <v>13490</v>
      </c>
      <c r="D145" s="150">
        <v>22792.405791760004</v>
      </c>
      <c r="E145" s="42"/>
      <c r="F145" s="159">
        <f t="shared" si="17"/>
        <v>0.59186380425347451</v>
      </c>
      <c r="G145" s="159">
        <f t="shared" si="18"/>
        <v>1</v>
      </c>
      <c r="H145" s="23"/>
      <c r="L145" s="23"/>
      <c r="M145" s="23"/>
      <c r="N145" s="55"/>
    </row>
    <row r="146" spans="1:14" x14ac:dyDescent="0.35">
      <c r="A146" s="25" t="s">
        <v>205</v>
      </c>
      <c r="B146" s="42" t="s">
        <v>180</v>
      </c>
      <c r="C146" s="150">
        <v>0</v>
      </c>
      <c r="D146" s="150">
        <v>0</v>
      </c>
      <c r="E146" s="42"/>
      <c r="F146" s="159">
        <f t="shared" si="17"/>
        <v>0</v>
      </c>
      <c r="G146" s="159">
        <f t="shared" si="18"/>
        <v>0</v>
      </c>
      <c r="H146" s="23"/>
      <c r="L146" s="23"/>
      <c r="M146" s="23"/>
      <c r="N146" s="55"/>
    </row>
    <row r="147" spans="1:14" x14ac:dyDescent="0.35">
      <c r="A147" s="25" t="s">
        <v>206</v>
      </c>
      <c r="B147" s="42" t="s">
        <v>1557</v>
      </c>
      <c r="C147" s="150">
        <v>0</v>
      </c>
      <c r="D147" s="150">
        <v>0</v>
      </c>
      <c r="E147" s="42"/>
      <c r="F147" s="159">
        <f t="shared" ref="F147" si="19">IF($C$155=0,"",IF(C147="[for completion]","",IF(C147="","",C147/$C$155)))</f>
        <v>0</v>
      </c>
      <c r="G147" s="159">
        <f t="shared" ref="G147" si="20">IF($D$155=0,"",IF(D147="[for completion]","",IF(D147="","",D147/$D$155)))</f>
        <v>0</v>
      </c>
      <c r="H147" s="23"/>
      <c r="L147" s="23"/>
      <c r="M147" s="23"/>
      <c r="N147" s="55"/>
    </row>
    <row r="148" spans="1:14" x14ac:dyDescent="0.35">
      <c r="A148" s="25" t="s">
        <v>207</v>
      </c>
      <c r="B148" s="42" t="s">
        <v>182</v>
      </c>
      <c r="C148" s="150">
        <v>0</v>
      </c>
      <c r="D148" s="150">
        <v>0</v>
      </c>
      <c r="E148" s="42"/>
      <c r="F148" s="159">
        <f t="shared" ref="F148:F154" si="21">IF($C$155=0,"",IF(C148="[for completion]","",IF(C148="","",C148/$C$155)))</f>
        <v>0</v>
      </c>
      <c r="G148" s="159">
        <f t="shared" ref="G148:G154" si="22">IF($D$155=0,"",IF(D148="[for completion]","",IF(D148="","",D148/$D$155)))</f>
        <v>0</v>
      </c>
      <c r="H148" s="23"/>
      <c r="L148" s="23"/>
      <c r="M148" s="23"/>
      <c r="N148" s="55"/>
    </row>
    <row r="149" spans="1:14" x14ac:dyDescent="0.35">
      <c r="A149" s="25" t="s">
        <v>208</v>
      </c>
      <c r="B149" s="42" t="s">
        <v>169</v>
      </c>
      <c r="C149" s="150">
        <v>166.19745925000001</v>
      </c>
      <c r="D149" s="150">
        <v>0</v>
      </c>
      <c r="E149" s="42"/>
      <c r="F149" s="159">
        <f t="shared" si="21"/>
        <v>7.2917909925105124E-3</v>
      </c>
      <c r="G149" s="159">
        <f t="shared" si="22"/>
        <v>0</v>
      </c>
      <c r="H149" s="23"/>
      <c r="L149" s="23"/>
      <c r="M149" s="23"/>
      <c r="N149" s="55"/>
    </row>
    <row r="150" spans="1:14" x14ac:dyDescent="0.35">
      <c r="A150" s="25" t="s">
        <v>209</v>
      </c>
      <c r="B150" s="140" t="s">
        <v>1552</v>
      </c>
      <c r="C150" s="150">
        <v>0</v>
      </c>
      <c r="D150" s="150">
        <v>0</v>
      </c>
      <c r="E150" s="42"/>
      <c r="F150" s="159">
        <f t="shared" si="21"/>
        <v>0</v>
      </c>
      <c r="G150" s="159">
        <f t="shared" si="22"/>
        <v>0</v>
      </c>
      <c r="H150" s="23"/>
      <c r="L150" s="23"/>
      <c r="M150" s="23"/>
      <c r="N150" s="55"/>
    </row>
    <row r="151" spans="1:14" x14ac:dyDescent="0.35">
      <c r="A151" s="25" t="s">
        <v>210</v>
      </c>
      <c r="B151" s="42" t="s">
        <v>184</v>
      </c>
      <c r="C151" s="150">
        <v>0</v>
      </c>
      <c r="D151" s="150">
        <v>0</v>
      </c>
      <c r="E151" s="42"/>
      <c r="F151" s="159">
        <f t="shared" si="21"/>
        <v>0</v>
      </c>
      <c r="G151" s="159">
        <f t="shared" si="22"/>
        <v>0</v>
      </c>
      <c r="H151" s="23"/>
      <c r="L151" s="23"/>
      <c r="M151" s="23"/>
      <c r="N151" s="55"/>
    </row>
    <row r="152" spans="1:14" x14ac:dyDescent="0.35">
      <c r="A152" s="25" t="s">
        <v>211</v>
      </c>
      <c r="B152" s="42" t="s">
        <v>186</v>
      </c>
      <c r="C152" s="150">
        <v>0</v>
      </c>
      <c r="D152" s="150">
        <v>0</v>
      </c>
      <c r="E152" s="42"/>
      <c r="F152" s="159">
        <f t="shared" si="21"/>
        <v>0</v>
      </c>
      <c r="G152" s="159">
        <f t="shared" si="22"/>
        <v>0</v>
      </c>
      <c r="H152" s="23"/>
      <c r="L152" s="23"/>
      <c r="M152" s="23"/>
      <c r="N152" s="55"/>
    </row>
    <row r="153" spans="1:14" x14ac:dyDescent="0.35">
      <c r="A153" s="25" t="s">
        <v>212</v>
      </c>
      <c r="B153" s="42" t="s">
        <v>1551</v>
      </c>
      <c r="C153" s="150">
        <v>1381.8344588099999</v>
      </c>
      <c r="D153" s="150">
        <v>0</v>
      </c>
      <c r="E153" s="42"/>
      <c r="F153" s="159">
        <f t="shared" si="21"/>
        <v>6.0626968097837484E-2</v>
      </c>
      <c r="G153" s="159">
        <f t="shared" si="22"/>
        <v>0</v>
      </c>
      <c r="H153" s="23"/>
      <c r="L153" s="23"/>
      <c r="M153" s="23"/>
      <c r="N153" s="55"/>
    </row>
    <row r="154" spans="1:14" x14ac:dyDescent="0.35">
      <c r="A154" s="25" t="s">
        <v>1554</v>
      </c>
      <c r="B154" s="42" t="s">
        <v>98</v>
      </c>
      <c r="C154" s="150">
        <v>0</v>
      </c>
      <c r="D154" s="150">
        <v>0</v>
      </c>
      <c r="E154" s="42"/>
      <c r="F154" s="159">
        <f t="shared" si="21"/>
        <v>0</v>
      </c>
      <c r="G154" s="159">
        <f t="shared" si="22"/>
        <v>0</v>
      </c>
      <c r="H154" s="23"/>
      <c r="L154" s="23"/>
      <c r="M154" s="23"/>
      <c r="N154" s="55"/>
    </row>
    <row r="155" spans="1:14" x14ac:dyDescent="0.35">
      <c r="A155" s="25" t="s">
        <v>1558</v>
      </c>
      <c r="B155" s="59" t="s">
        <v>100</v>
      </c>
      <c r="C155" s="150">
        <f>SUM(C138:C154)</f>
        <v>22792.40579176</v>
      </c>
      <c r="D155" s="150">
        <f>SUM(D138:D154)</f>
        <v>22792.405791760004</v>
      </c>
      <c r="E155" s="42"/>
      <c r="F155" s="144">
        <f>SUM(F138:F154)</f>
        <v>1</v>
      </c>
      <c r="G155" s="144">
        <f>SUM(G138:G154)</f>
        <v>1</v>
      </c>
      <c r="H155" s="23"/>
      <c r="L155" s="23"/>
      <c r="M155" s="23"/>
      <c r="N155" s="55"/>
    </row>
    <row r="156" spans="1:14" outlineLevel="1" x14ac:dyDescent="0.35">
      <c r="A156" s="25" t="s">
        <v>213</v>
      </c>
      <c r="B156" s="54"/>
      <c r="C156" s="150"/>
      <c r="D156" s="150"/>
      <c r="E156" s="42"/>
      <c r="F156" s="159" t="str">
        <f>IF($C$155=0,"",IF(C156="[for completion]","",IF(C156="","",C156/$C$155)))</f>
        <v/>
      </c>
      <c r="G156" s="159" t="str">
        <f>IF($D$155=0,"",IF(D156="[for completion]","",IF(D156="","",D156/$D$155)))</f>
        <v/>
      </c>
      <c r="H156" s="23"/>
      <c r="L156" s="23"/>
      <c r="M156" s="23"/>
      <c r="N156" s="55"/>
    </row>
    <row r="157" spans="1:14" outlineLevel="1" x14ac:dyDescent="0.35">
      <c r="A157" s="25" t="s">
        <v>214</v>
      </c>
      <c r="B157" s="54"/>
      <c r="C157" s="150"/>
      <c r="D157" s="150"/>
      <c r="E157" s="42"/>
      <c r="F157" s="159" t="str">
        <f t="shared" ref="F157:F162" si="23">IF($C$155=0,"",IF(C157="[for completion]","",IF(C157="","",C157/$C$155)))</f>
        <v/>
      </c>
      <c r="G157" s="159" t="str">
        <f t="shared" ref="G157:G162" si="24">IF($D$155=0,"",IF(D157="[for completion]","",IF(D157="","",D157/$D$155)))</f>
        <v/>
      </c>
      <c r="H157" s="23"/>
      <c r="L157" s="23"/>
      <c r="M157" s="23"/>
      <c r="N157" s="55"/>
    </row>
    <row r="158" spans="1:14" outlineLevel="1" x14ac:dyDescent="0.35">
      <c r="A158" s="25" t="s">
        <v>215</v>
      </c>
      <c r="B158" s="54"/>
      <c r="C158" s="150"/>
      <c r="D158" s="150"/>
      <c r="E158" s="42"/>
      <c r="F158" s="159" t="str">
        <f t="shared" si="23"/>
        <v/>
      </c>
      <c r="G158" s="159" t="str">
        <f t="shared" si="24"/>
        <v/>
      </c>
      <c r="H158" s="23"/>
      <c r="L158" s="23"/>
      <c r="M158" s="23"/>
      <c r="N158" s="55"/>
    </row>
    <row r="159" spans="1:14" outlineLevel="1" x14ac:dyDescent="0.35">
      <c r="A159" s="25" t="s">
        <v>216</v>
      </c>
      <c r="B159" s="54"/>
      <c r="C159" s="150"/>
      <c r="D159" s="150"/>
      <c r="E159" s="42"/>
      <c r="F159" s="159" t="str">
        <f t="shared" si="23"/>
        <v/>
      </c>
      <c r="G159" s="159" t="str">
        <f t="shared" si="24"/>
        <v/>
      </c>
      <c r="H159" s="23"/>
      <c r="L159" s="23"/>
      <c r="M159" s="23"/>
      <c r="N159" s="55"/>
    </row>
    <row r="160" spans="1:14" outlineLevel="1" x14ac:dyDescent="0.35">
      <c r="A160" s="25" t="s">
        <v>217</v>
      </c>
      <c r="B160" s="54"/>
      <c r="C160" s="150"/>
      <c r="D160" s="150"/>
      <c r="E160" s="42"/>
      <c r="F160" s="159" t="str">
        <f t="shared" si="23"/>
        <v/>
      </c>
      <c r="G160" s="159" t="str">
        <f t="shared" si="24"/>
        <v/>
      </c>
      <c r="H160" s="23"/>
      <c r="L160" s="23"/>
      <c r="M160" s="23"/>
      <c r="N160" s="55"/>
    </row>
    <row r="161" spans="1:14" outlineLevel="1" x14ac:dyDescent="0.35">
      <c r="A161" s="25" t="s">
        <v>218</v>
      </c>
      <c r="B161" s="54"/>
      <c r="C161" s="150"/>
      <c r="D161" s="150"/>
      <c r="E161" s="42"/>
      <c r="F161" s="159" t="str">
        <f t="shared" si="23"/>
        <v/>
      </c>
      <c r="G161" s="159" t="str">
        <f t="shared" si="24"/>
        <v/>
      </c>
      <c r="H161" s="23"/>
      <c r="L161" s="23"/>
      <c r="M161" s="23"/>
      <c r="N161" s="55"/>
    </row>
    <row r="162" spans="1:14" outlineLevel="1" x14ac:dyDescent="0.35">
      <c r="A162" s="25" t="s">
        <v>219</v>
      </c>
      <c r="B162" s="54"/>
      <c r="C162" s="150"/>
      <c r="D162" s="150"/>
      <c r="E162" s="42"/>
      <c r="F162" s="159" t="str">
        <f t="shared" si="23"/>
        <v/>
      </c>
      <c r="G162" s="159" t="str">
        <f t="shared" si="24"/>
        <v/>
      </c>
      <c r="H162" s="23"/>
      <c r="L162" s="23"/>
      <c r="M162" s="23"/>
      <c r="N162" s="55"/>
    </row>
    <row r="163" spans="1:14" ht="15" customHeight="1" x14ac:dyDescent="0.35">
      <c r="A163" s="44"/>
      <c r="B163" s="45" t="s">
        <v>220</v>
      </c>
      <c r="C163" s="98" t="s">
        <v>160</v>
      </c>
      <c r="D163" s="98" t="s">
        <v>161</v>
      </c>
      <c r="E163" s="46"/>
      <c r="F163" s="98" t="s">
        <v>162</v>
      </c>
      <c r="G163" s="98" t="s">
        <v>163</v>
      </c>
      <c r="H163" s="23"/>
      <c r="L163" s="23"/>
      <c r="M163" s="23"/>
      <c r="N163" s="55"/>
    </row>
    <row r="164" spans="1:14" x14ac:dyDescent="0.35">
      <c r="A164" s="25" t="s">
        <v>222</v>
      </c>
      <c r="B164" s="23" t="s">
        <v>223</v>
      </c>
      <c r="C164" s="219">
        <v>13542.40579176</v>
      </c>
      <c r="D164" s="219">
        <v>0</v>
      </c>
      <c r="E164" s="63"/>
      <c r="F164" s="159">
        <f>IF($C$167=0,"",IF(C164="[for completion]","",IF(C164="","",C164/$C$167)))</f>
        <v>0.59416306972982658</v>
      </c>
      <c r="G164" s="159">
        <f>IF($D$167=0,"",IF(D164="[for completion]","",IF(D164="","",D164/$D$167)))</f>
        <v>0</v>
      </c>
      <c r="H164" s="23"/>
      <c r="L164" s="23"/>
      <c r="M164" s="23"/>
      <c r="N164" s="55"/>
    </row>
    <row r="165" spans="1:14" x14ac:dyDescent="0.35">
      <c r="A165" s="25" t="s">
        <v>224</v>
      </c>
      <c r="B165" s="23" t="s">
        <v>225</v>
      </c>
      <c r="C165" s="219">
        <v>9250</v>
      </c>
      <c r="D165" s="219">
        <v>22792.405791760004</v>
      </c>
      <c r="E165" s="63"/>
      <c r="F165" s="159">
        <f t="shared" ref="F165:F166" si="25">IF($C$167=0,"",IF(C165="[for completion]","",IF(C165="","",C165/$C$167)))</f>
        <v>0.40583693027017342</v>
      </c>
      <c r="G165" s="159">
        <f t="shared" ref="G165:G166" si="26">IF($D$167=0,"",IF(D165="[for completion]","",IF(D165="","",D165/$D$167)))</f>
        <v>1</v>
      </c>
      <c r="H165" s="23"/>
      <c r="L165" s="23"/>
      <c r="M165" s="23"/>
      <c r="N165" s="55"/>
    </row>
    <row r="166" spans="1:14" x14ac:dyDescent="0.35">
      <c r="A166" s="25" t="s">
        <v>226</v>
      </c>
      <c r="B166" s="23" t="s">
        <v>98</v>
      </c>
      <c r="C166" s="219">
        <v>0</v>
      </c>
      <c r="D166" s="219">
        <v>0</v>
      </c>
      <c r="E166" s="63"/>
      <c r="F166" s="159">
        <f t="shared" si="25"/>
        <v>0</v>
      </c>
      <c r="G166" s="159">
        <f t="shared" si="26"/>
        <v>0</v>
      </c>
      <c r="H166" s="23"/>
      <c r="L166" s="23"/>
      <c r="M166" s="23"/>
      <c r="N166" s="55"/>
    </row>
    <row r="167" spans="1:14" x14ac:dyDescent="0.35">
      <c r="A167" s="25" t="s">
        <v>227</v>
      </c>
      <c r="B167" s="64" t="s">
        <v>100</v>
      </c>
      <c r="C167" s="162">
        <f>SUM(C164:C166)</f>
        <v>22792.40579176</v>
      </c>
      <c r="D167" s="162">
        <f>SUM(D164:D166)</f>
        <v>22792.405791760004</v>
      </c>
      <c r="E167" s="63"/>
      <c r="F167" s="161">
        <f>SUM(F164:F166)</f>
        <v>1</v>
      </c>
      <c r="G167" s="161">
        <f>SUM(G164:G166)</f>
        <v>1</v>
      </c>
      <c r="H167" s="23"/>
      <c r="L167" s="23"/>
      <c r="M167" s="23"/>
      <c r="N167" s="55"/>
    </row>
    <row r="168" spans="1:14" outlineLevel="1" x14ac:dyDescent="0.35">
      <c r="A168" s="25" t="s">
        <v>228</v>
      </c>
      <c r="B168" s="64"/>
      <c r="C168" s="162"/>
      <c r="D168" s="162"/>
      <c r="E168" s="63"/>
      <c r="F168" s="63"/>
      <c r="G168" s="21"/>
      <c r="H168" s="23"/>
      <c r="L168" s="23"/>
      <c r="M168" s="23"/>
      <c r="N168" s="55"/>
    </row>
    <row r="169" spans="1:14" outlineLevel="1" x14ac:dyDescent="0.35">
      <c r="A169" s="25" t="s">
        <v>229</v>
      </c>
      <c r="B169" s="64"/>
      <c r="C169" s="162"/>
      <c r="D169" s="162"/>
      <c r="E169" s="63"/>
      <c r="F169" s="63"/>
      <c r="G169" s="21"/>
      <c r="H169" s="23"/>
      <c r="L169" s="23"/>
      <c r="M169" s="23"/>
      <c r="N169" s="55"/>
    </row>
    <row r="170" spans="1:14" outlineLevel="1" x14ac:dyDescent="0.35">
      <c r="A170" s="25" t="s">
        <v>230</v>
      </c>
      <c r="B170" s="64"/>
      <c r="C170" s="162"/>
      <c r="D170" s="162"/>
      <c r="E170" s="63"/>
      <c r="F170" s="63"/>
      <c r="G170" s="21"/>
      <c r="H170" s="23"/>
      <c r="L170" s="23"/>
      <c r="M170" s="23"/>
      <c r="N170" s="55"/>
    </row>
    <row r="171" spans="1:14" outlineLevel="1" x14ac:dyDescent="0.35">
      <c r="A171" s="25" t="s">
        <v>231</v>
      </c>
      <c r="B171" s="64"/>
      <c r="C171" s="162"/>
      <c r="D171" s="162"/>
      <c r="E171" s="63"/>
      <c r="F171" s="63"/>
      <c r="G171" s="21"/>
      <c r="H171" s="23"/>
      <c r="L171" s="23"/>
      <c r="M171" s="23"/>
      <c r="N171" s="55"/>
    </row>
    <row r="172" spans="1:14" outlineLevel="1" x14ac:dyDescent="0.35">
      <c r="A172" s="25" t="s">
        <v>232</v>
      </c>
      <c r="B172" s="64"/>
      <c r="C172" s="162"/>
      <c r="D172" s="162"/>
      <c r="E172" s="63"/>
      <c r="F172" s="63"/>
      <c r="G172" s="21"/>
      <c r="H172" s="23"/>
      <c r="L172" s="23"/>
      <c r="M172" s="23"/>
      <c r="N172" s="55"/>
    </row>
    <row r="173" spans="1:14" ht="15" customHeight="1" x14ac:dyDescent="0.35">
      <c r="A173" s="44"/>
      <c r="B173" s="45" t="s">
        <v>233</v>
      </c>
      <c r="C173" s="44" t="s">
        <v>65</v>
      </c>
      <c r="D173" s="44"/>
      <c r="E173" s="46"/>
      <c r="F173" s="47" t="s">
        <v>234</v>
      </c>
      <c r="G173" s="47"/>
      <c r="H173" s="23"/>
      <c r="L173" s="23"/>
      <c r="M173" s="23"/>
      <c r="N173" s="55"/>
    </row>
    <row r="174" spans="1:14" ht="15" customHeight="1" x14ac:dyDescent="0.35">
      <c r="A174" s="25" t="s">
        <v>235</v>
      </c>
      <c r="B174" s="42" t="s">
        <v>236</v>
      </c>
      <c r="C174" s="150">
        <v>0</v>
      </c>
      <c r="D174" s="39"/>
      <c r="E174" s="31"/>
      <c r="F174" s="159" t="str">
        <f>IF($C$179=0,"",IF(C174="[for completion]","",C174/$C$179))</f>
        <v/>
      </c>
      <c r="G174" s="51"/>
      <c r="H174" s="23"/>
      <c r="L174" s="23"/>
      <c r="M174" s="23"/>
      <c r="N174" s="55"/>
    </row>
    <row r="175" spans="1:14" ht="30.75" customHeight="1" x14ac:dyDescent="0.35">
      <c r="A175" s="25" t="s">
        <v>9</v>
      </c>
      <c r="B175" s="42" t="s">
        <v>1369</v>
      </c>
      <c r="C175" s="150">
        <v>0</v>
      </c>
      <c r="E175" s="53"/>
      <c r="F175" s="159" t="str">
        <f>IF($C$179=0,"",IF(C175="[for completion]","",C175/$C$179))</f>
        <v/>
      </c>
      <c r="G175" s="51"/>
      <c r="H175" s="23"/>
      <c r="L175" s="23"/>
      <c r="M175" s="23"/>
      <c r="N175" s="55"/>
    </row>
    <row r="176" spans="1:14" x14ac:dyDescent="0.35">
      <c r="A176" s="25" t="s">
        <v>237</v>
      </c>
      <c r="B176" s="42" t="s">
        <v>238</v>
      </c>
      <c r="C176" s="150">
        <v>0</v>
      </c>
      <c r="E176" s="53"/>
      <c r="F176" s="159"/>
      <c r="G176" s="51"/>
      <c r="H176" s="23"/>
      <c r="L176" s="23"/>
      <c r="M176" s="23"/>
      <c r="N176" s="55"/>
    </row>
    <row r="177" spans="1:14" x14ac:dyDescent="0.35">
      <c r="A177" s="25" t="s">
        <v>239</v>
      </c>
      <c r="B177" s="42" t="s">
        <v>240</v>
      </c>
      <c r="C177" s="150">
        <v>0</v>
      </c>
      <c r="E177" s="53"/>
      <c r="F177" s="159" t="str">
        <f t="shared" ref="F177:F187" si="27">IF($C$179=0,"",IF(C177="[for completion]","",C177/$C$179))</f>
        <v/>
      </c>
      <c r="G177" s="51"/>
      <c r="H177" s="23"/>
      <c r="L177" s="23"/>
      <c r="M177" s="23"/>
      <c r="N177" s="55"/>
    </row>
    <row r="178" spans="1:14" x14ac:dyDescent="0.35">
      <c r="A178" s="25" t="s">
        <v>241</v>
      </c>
      <c r="B178" s="42" t="s">
        <v>98</v>
      </c>
      <c r="C178" s="150">
        <v>0</v>
      </c>
      <c r="E178" s="53"/>
      <c r="F178" s="159" t="str">
        <f t="shared" si="27"/>
        <v/>
      </c>
      <c r="G178" s="51"/>
      <c r="H178" s="23"/>
      <c r="L178" s="23"/>
      <c r="M178" s="23"/>
      <c r="N178" s="55"/>
    </row>
    <row r="179" spans="1:14" x14ac:dyDescent="0.35">
      <c r="A179" s="25" t="s">
        <v>10</v>
      </c>
      <c r="B179" s="59" t="s">
        <v>100</v>
      </c>
      <c r="C179" s="152">
        <f>SUM(C174:C178)</f>
        <v>0</v>
      </c>
      <c r="E179" s="53"/>
      <c r="F179" s="160">
        <f>SUM(F174:F178)</f>
        <v>0</v>
      </c>
      <c r="G179" s="51"/>
      <c r="H179" s="23"/>
      <c r="L179" s="23"/>
      <c r="M179" s="23"/>
      <c r="N179" s="55"/>
    </row>
    <row r="180" spans="1:14" outlineLevel="1" x14ac:dyDescent="0.35">
      <c r="A180" s="25" t="s">
        <v>242</v>
      </c>
      <c r="B180" s="65" t="s">
        <v>243</v>
      </c>
      <c r="C180" s="150"/>
      <c r="E180" s="53"/>
      <c r="F180" s="159" t="str">
        <f t="shared" si="27"/>
        <v/>
      </c>
      <c r="G180" s="51"/>
      <c r="H180" s="23"/>
      <c r="L180" s="23"/>
      <c r="M180" s="23"/>
      <c r="N180" s="55"/>
    </row>
    <row r="181" spans="1:14" s="65" customFormat="1" ht="29" outlineLevel="1" x14ac:dyDescent="0.35">
      <c r="A181" s="25" t="s">
        <v>244</v>
      </c>
      <c r="B181" s="65" t="s">
        <v>245</v>
      </c>
      <c r="C181" s="163"/>
      <c r="F181" s="159" t="str">
        <f t="shared" si="27"/>
        <v/>
      </c>
    </row>
    <row r="182" spans="1:14" ht="29" outlineLevel="1" x14ac:dyDescent="0.35">
      <c r="A182" s="25" t="s">
        <v>246</v>
      </c>
      <c r="B182" s="65" t="s">
        <v>247</v>
      </c>
      <c r="C182" s="150"/>
      <c r="E182" s="53"/>
      <c r="F182" s="159" t="str">
        <f t="shared" si="27"/>
        <v/>
      </c>
      <c r="G182" s="51"/>
      <c r="H182" s="23"/>
      <c r="L182" s="23"/>
      <c r="M182" s="23"/>
      <c r="N182" s="55"/>
    </row>
    <row r="183" spans="1:14" outlineLevel="1" x14ac:dyDescent="0.35">
      <c r="A183" s="25" t="s">
        <v>248</v>
      </c>
      <c r="B183" s="65" t="s">
        <v>249</v>
      </c>
      <c r="C183" s="150"/>
      <c r="E183" s="53"/>
      <c r="F183" s="159" t="str">
        <f t="shared" si="27"/>
        <v/>
      </c>
      <c r="G183" s="51"/>
      <c r="H183" s="23"/>
      <c r="L183" s="23"/>
      <c r="M183" s="23"/>
      <c r="N183" s="55"/>
    </row>
    <row r="184" spans="1:14" s="65" customFormat="1" outlineLevel="1" x14ac:dyDescent="0.35">
      <c r="A184" s="25" t="s">
        <v>250</v>
      </c>
      <c r="B184" s="65" t="s">
        <v>251</v>
      </c>
      <c r="C184" s="163"/>
      <c r="F184" s="159" t="str">
        <f t="shared" si="27"/>
        <v/>
      </c>
    </row>
    <row r="185" spans="1:14" outlineLevel="1" x14ac:dyDescent="0.35">
      <c r="A185" s="25" t="s">
        <v>252</v>
      </c>
      <c r="B185" s="65" t="s">
        <v>253</v>
      </c>
      <c r="C185" s="150"/>
      <c r="E185" s="53"/>
      <c r="F185" s="159" t="str">
        <f t="shared" si="27"/>
        <v/>
      </c>
      <c r="G185" s="51"/>
      <c r="H185" s="23"/>
      <c r="L185" s="23"/>
      <c r="M185" s="23"/>
      <c r="N185" s="55"/>
    </row>
    <row r="186" spans="1:14" outlineLevel="1" x14ac:dyDescent="0.35">
      <c r="A186" s="25" t="s">
        <v>254</v>
      </c>
      <c r="B186" s="65" t="s">
        <v>255</v>
      </c>
      <c r="C186" s="150"/>
      <c r="E186" s="53"/>
      <c r="F186" s="159" t="str">
        <f t="shared" si="27"/>
        <v/>
      </c>
      <c r="G186" s="51"/>
      <c r="H186" s="23"/>
      <c r="L186" s="23"/>
      <c r="M186" s="23"/>
      <c r="N186" s="55"/>
    </row>
    <row r="187" spans="1:14" outlineLevel="1" x14ac:dyDescent="0.35">
      <c r="A187" s="25" t="s">
        <v>256</v>
      </c>
      <c r="B187" s="65" t="s">
        <v>257</v>
      </c>
      <c r="C187" s="150"/>
      <c r="E187" s="53"/>
      <c r="F187" s="159" t="str">
        <f t="shared" si="27"/>
        <v/>
      </c>
      <c r="G187" s="51"/>
      <c r="H187" s="23"/>
      <c r="L187" s="23"/>
      <c r="M187" s="23"/>
      <c r="N187" s="55"/>
    </row>
    <row r="188" spans="1:14" outlineLevel="1" x14ac:dyDescent="0.35">
      <c r="A188" s="25" t="s">
        <v>258</v>
      </c>
      <c r="B188" s="65"/>
      <c r="E188" s="53"/>
      <c r="F188" s="51"/>
      <c r="G188" s="51"/>
      <c r="H188" s="23"/>
      <c r="L188" s="23"/>
      <c r="M188" s="23"/>
      <c r="N188" s="55"/>
    </row>
    <row r="189" spans="1:14" outlineLevel="1" x14ac:dyDescent="0.35">
      <c r="A189" s="25" t="s">
        <v>259</v>
      </c>
      <c r="B189" s="65"/>
      <c r="E189" s="53"/>
      <c r="F189" s="51"/>
      <c r="G189" s="51"/>
      <c r="H189" s="23"/>
      <c r="L189" s="23"/>
      <c r="M189" s="23"/>
      <c r="N189" s="55"/>
    </row>
    <row r="190" spans="1:14" outlineLevel="1" x14ac:dyDescent="0.35">
      <c r="A190" s="25" t="s">
        <v>260</v>
      </c>
      <c r="B190" s="65"/>
      <c r="E190" s="53"/>
      <c r="F190" s="51"/>
      <c r="G190" s="51"/>
      <c r="H190" s="23"/>
      <c r="L190" s="23"/>
      <c r="M190" s="23"/>
      <c r="N190" s="55"/>
    </row>
    <row r="191" spans="1:14" outlineLevel="1" x14ac:dyDescent="0.35">
      <c r="A191" s="25" t="s">
        <v>261</v>
      </c>
      <c r="B191" s="54"/>
      <c r="E191" s="53"/>
      <c r="F191" s="51"/>
      <c r="G191" s="51"/>
      <c r="H191" s="23"/>
      <c r="L191" s="23"/>
      <c r="M191" s="23"/>
      <c r="N191" s="55"/>
    </row>
    <row r="192" spans="1:14" ht="15" customHeight="1" x14ac:dyDescent="0.35">
      <c r="A192" s="44"/>
      <c r="B192" s="45" t="s">
        <v>262</v>
      </c>
      <c r="C192" s="44" t="s">
        <v>65</v>
      </c>
      <c r="D192" s="44"/>
      <c r="E192" s="46"/>
      <c r="F192" s="47" t="s">
        <v>234</v>
      </c>
      <c r="G192" s="47"/>
      <c r="H192" s="23"/>
      <c r="L192" s="23"/>
      <c r="M192" s="23"/>
      <c r="N192" s="55"/>
    </row>
    <row r="193" spans="1:14" x14ac:dyDescent="0.35">
      <c r="A193" s="25" t="s">
        <v>263</v>
      </c>
      <c r="B193" s="42" t="s">
        <v>264</v>
      </c>
      <c r="C193" s="150">
        <v>0</v>
      </c>
      <c r="E193" s="50"/>
      <c r="F193" s="159" t="str">
        <f t="shared" ref="F193:F206" si="28">IF($C$208=0,"",IF(C193="[for completion]","",C193/$C$208))</f>
        <v/>
      </c>
      <c r="G193" s="51"/>
      <c r="H193" s="23"/>
      <c r="L193" s="23"/>
      <c r="M193" s="23"/>
      <c r="N193" s="55"/>
    </row>
    <row r="194" spans="1:14" x14ac:dyDescent="0.35">
      <c r="A194" s="25" t="s">
        <v>265</v>
      </c>
      <c r="B194" s="42" t="s">
        <v>266</v>
      </c>
      <c r="C194" s="150">
        <v>0</v>
      </c>
      <c r="E194" s="53"/>
      <c r="F194" s="159" t="str">
        <f t="shared" si="28"/>
        <v/>
      </c>
      <c r="G194" s="53"/>
      <c r="H194" s="23"/>
      <c r="L194" s="23"/>
      <c r="M194" s="23"/>
      <c r="N194" s="55"/>
    </row>
    <row r="195" spans="1:14" x14ac:dyDescent="0.35">
      <c r="A195" s="25" t="s">
        <v>267</v>
      </c>
      <c r="B195" s="42" t="s">
        <v>268</v>
      </c>
      <c r="C195" s="150">
        <v>0</v>
      </c>
      <c r="E195" s="53"/>
      <c r="F195" s="159" t="str">
        <f t="shared" si="28"/>
        <v/>
      </c>
      <c r="G195" s="53"/>
      <c r="H195" s="23"/>
      <c r="L195" s="23"/>
      <c r="M195" s="23"/>
      <c r="N195" s="55"/>
    </row>
    <row r="196" spans="1:14" x14ac:dyDescent="0.35">
      <c r="A196" s="25" t="s">
        <v>269</v>
      </c>
      <c r="B196" s="42" t="s">
        <v>270</v>
      </c>
      <c r="C196" s="150">
        <v>0</v>
      </c>
      <c r="E196" s="53"/>
      <c r="F196" s="159" t="str">
        <f t="shared" si="28"/>
        <v/>
      </c>
      <c r="G196" s="53"/>
      <c r="H196" s="23"/>
      <c r="L196" s="23"/>
      <c r="M196" s="23"/>
      <c r="N196" s="55"/>
    </row>
    <row r="197" spans="1:14" x14ac:dyDescent="0.35">
      <c r="A197" s="25" t="s">
        <v>271</v>
      </c>
      <c r="B197" s="42" t="s">
        <v>272</v>
      </c>
      <c r="C197" s="150">
        <v>0</v>
      </c>
      <c r="E197" s="53"/>
      <c r="F197" s="159" t="str">
        <f t="shared" si="28"/>
        <v/>
      </c>
      <c r="G197" s="53"/>
      <c r="H197" s="23"/>
      <c r="L197" s="23"/>
      <c r="M197" s="23"/>
      <c r="N197" s="55"/>
    </row>
    <row r="198" spans="1:14" x14ac:dyDescent="0.35">
      <c r="A198" s="25" t="s">
        <v>273</v>
      </c>
      <c r="B198" s="42" t="s">
        <v>274</v>
      </c>
      <c r="C198" s="150">
        <v>0</v>
      </c>
      <c r="E198" s="53"/>
      <c r="F198" s="159" t="str">
        <f t="shared" si="28"/>
        <v/>
      </c>
      <c r="G198" s="53"/>
      <c r="H198" s="23"/>
      <c r="L198" s="23"/>
      <c r="M198" s="23"/>
      <c r="N198" s="55"/>
    </row>
    <row r="199" spans="1:14" x14ac:dyDescent="0.35">
      <c r="A199" s="25" t="s">
        <v>275</v>
      </c>
      <c r="B199" s="42" t="s">
        <v>276</v>
      </c>
      <c r="C199" s="150">
        <v>0</v>
      </c>
      <c r="E199" s="53"/>
      <c r="F199" s="159" t="str">
        <f t="shared" si="28"/>
        <v/>
      </c>
      <c r="G199" s="53"/>
      <c r="H199" s="23"/>
      <c r="L199" s="23"/>
      <c r="M199" s="23"/>
      <c r="N199" s="55"/>
    </row>
    <row r="200" spans="1:14" x14ac:dyDescent="0.35">
      <c r="A200" s="25" t="s">
        <v>277</v>
      </c>
      <c r="B200" s="42" t="s">
        <v>12</v>
      </c>
      <c r="C200" s="150">
        <v>0</v>
      </c>
      <c r="E200" s="53"/>
      <c r="F200" s="159" t="str">
        <f t="shared" si="28"/>
        <v/>
      </c>
      <c r="G200" s="53"/>
      <c r="H200" s="23"/>
      <c r="L200" s="23"/>
      <c r="M200" s="23"/>
      <c r="N200" s="55"/>
    </row>
    <row r="201" spans="1:14" x14ac:dyDescent="0.35">
      <c r="A201" s="25" t="s">
        <v>278</v>
      </c>
      <c r="B201" s="42" t="s">
        <v>279</v>
      </c>
      <c r="C201" s="150">
        <v>0</v>
      </c>
      <c r="E201" s="53"/>
      <c r="F201" s="159" t="str">
        <f t="shared" si="28"/>
        <v/>
      </c>
      <c r="G201" s="53"/>
      <c r="H201" s="23"/>
      <c r="L201" s="23"/>
      <c r="M201" s="23"/>
      <c r="N201" s="55"/>
    </row>
    <row r="202" spans="1:14" x14ac:dyDescent="0.35">
      <c r="A202" s="25" t="s">
        <v>280</v>
      </c>
      <c r="B202" s="42" t="s">
        <v>281</v>
      </c>
      <c r="C202" s="150">
        <v>0</v>
      </c>
      <c r="E202" s="53"/>
      <c r="F202" s="159" t="str">
        <f t="shared" si="28"/>
        <v/>
      </c>
      <c r="G202" s="53"/>
      <c r="H202" s="23"/>
      <c r="L202" s="23"/>
      <c r="M202" s="23"/>
      <c r="N202" s="55"/>
    </row>
    <row r="203" spans="1:14" x14ac:dyDescent="0.35">
      <c r="A203" s="25" t="s">
        <v>282</v>
      </c>
      <c r="B203" s="42" t="s">
        <v>283</v>
      </c>
      <c r="C203" s="150">
        <v>0</v>
      </c>
      <c r="E203" s="53"/>
      <c r="F203" s="159" t="str">
        <f t="shared" si="28"/>
        <v/>
      </c>
      <c r="G203" s="53"/>
      <c r="H203" s="23"/>
      <c r="L203" s="23"/>
      <c r="M203" s="23"/>
      <c r="N203" s="55"/>
    </row>
    <row r="204" spans="1:14" x14ac:dyDescent="0.35">
      <c r="A204" s="25" t="s">
        <v>284</v>
      </c>
      <c r="B204" s="42" t="s">
        <v>285</v>
      </c>
      <c r="C204" s="150">
        <v>0</v>
      </c>
      <c r="E204" s="53"/>
      <c r="F204" s="159" t="str">
        <f t="shared" si="28"/>
        <v/>
      </c>
      <c r="G204" s="53"/>
      <c r="H204" s="23"/>
      <c r="L204" s="23"/>
      <c r="M204" s="23"/>
      <c r="N204" s="55"/>
    </row>
    <row r="205" spans="1:14" x14ac:dyDescent="0.35">
      <c r="A205" s="25" t="s">
        <v>286</v>
      </c>
      <c r="B205" s="42" t="s">
        <v>287</v>
      </c>
      <c r="C205" s="150">
        <v>0</v>
      </c>
      <c r="E205" s="53"/>
      <c r="F205" s="159" t="str">
        <f t="shared" si="28"/>
        <v/>
      </c>
      <c r="G205" s="53"/>
      <c r="H205" s="23"/>
      <c r="L205" s="23"/>
      <c r="M205" s="23"/>
      <c r="N205" s="55"/>
    </row>
    <row r="206" spans="1:14" x14ac:dyDescent="0.35">
      <c r="A206" s="25" t="s">
        <v>288</v>
      </c>
      <c r="B206" s="42" t="s">
        <v>98</v>
      </c>
      <c r="C206" s="150">
        <v>0</v>
      </c>
      <c r="E206" s="53"/>
      <c r="F206" s="159" t="str">
        <f t="shared" si="28"/>
        <v/>
      </c>
      <c r="G206" s="53"/>
      <c r="H206" s="23"/>
      <c r="L206" s="23"/>
      <c r="M206" s="23"/>
      <c r="N206" s="55"/>
    </row>
    <row r="207" spans="1:14" x14ac:dyDescent="0.35">
      <c r="A207" s="25" t="s">
        <v>289</v>
      </c>
      <c r="B207" s="52" t="s">
        <v>290</v>
      </c>
      <c r="C207" s="150">
        <v>0</v>
      </c>
      <c r="E207" s="53"/>
      <c r="F207" s="159"/>
      <c r="G207" s="53"/>
      <c r="H207" s="23"/>
      <c r="L207" s="23"/>
      <c r="M207" s="23"/>
      <c r="N207" s="55"/>
    </row>
    <row r="208" spans="1:14" x14ac:dyDescent="0.35">
      <c r="A208" s="25" t="s">
        <v>291</v>
      </c>
      <c r="B208" s="59" t="s">
        <v>100</v>
      </c>
      <c r="C208" s="152">
        <f>SUM(C193:C206)</f>
        <v>0</v>
      </c>
      <c r="D208" s="42"/>
      <c r="E208" s="53"/>
      <c r="F208" s="160">
        <f>SUM(F193:F206)</f>
        <v>0</v>
      </c>
      <c r="G208" s="53"/>
      <c r="H208" s="23"/>
      <c r="L208" s="23"/>
      <c r="M208" s="23"/>
      <c r="N208" s="55"/>
    </row>
    <row r="209" spans="1:14" outlineLevel="1" x14ac:dyDescent="0.35">
      <c r="A209" s="25" t="s">
        <v>292</v>
      </c>
      <c r="B209" s="54"/>
      <c r="C209" s="150"/>
      <c r="E209" s="53"/>
      <c r="F209" s="159" t="str">
        <f>IF($C$208=0,"",IF(C209="[for completion]","",C209/$C$208))</f>
        <v/>
      </c>
      <c r="G209" s="53"/>
      <c r="H209" s="23"/>
      <c r="L209" s="23"/>
      <c r="M209" s="23"/>
      <c r="N209" s="55"/>
    </row>
    <row r="210" spans="1:14" outlineLevel="1" x14ac:dyDescent="0.35">
      <c r="A210" s="25" t="s">
        <v>293</v>
      </c>
      <c r="B210" s="54"/>
      <c r="C210" s="150"/>
      <c r="E210" s="53"/>
      <c r="F210" s="159" t="str">
        <f t="shared" ref="F210:F215" si="29">IF($C$208=0,"",IF(C210="[for completion]","",C210/$C$208))</f>
        <v/>
      </c>
      <c r="G210" s="53"/>
      <c r="H210" s="23"/>
      <c r="L210" s="23"/>
      <c r="M210" s="23"/>
      <c r="N210" s="55"/>
    </row>
    <row r="211" spans="1:14" outlineLevel="1" x14ac:dyDescent="0.35">
      <c r="A211" s="25" t="s">
        <v>294</v>
      </c>
      <c r="B211" s="54"/>
      <c r="C211" s="150"/>
      <c r="E211" s="53"/>
      <c r="F211" s="159" t="str">
        <f t="shared" si="29"/>
        <v/>
      </c>
      <c r="G211" s="53"/>
      <c r="H211" s="23"/>
      <c r="L211" s="23"/>
      <c r="M211" s="23"/>
      <c r="N211" s="55"/>
    </row>
    <row r="212" spans="1:14" outlineLevel="1" x14ac:dyDescent="0.35">
      <c r="A212" s="25" t="s">
        <v>295</v>
      </c>
      <c r="B212" s="54"/>
      <c r="C212" s="150"/>
      <c r="E212" s="53"/>
      <c r="F212" s="159" t="str">
        <f t="shared" si="29"/>
        <v/>
      </c>
      <c r="G212" s="53"/>
      <c r="H212" s="23"/>
      <c r="L212" s="23"/>
      <c r="M212" s="23"/>
      <c r="N212" s="55"/>
    </row>
    <row r="213" spans="1:14" outlineLevel="1" x14ac:dyDescent="0.35">
      <c r="A213" s="25" t="s">
        <v>296</v>
      </c>
      <c r="B213" s="54"/>
      <c r="C213" s="150"/>
      <c r="E213" s="53"/>
      <c r="F213" s="159" t="str">
        <f t="shared" si="29"/>
        <v/>
      </c>
      <c r="G213" s="53"/>
      <c r="H213" s="23"/>
      <c r="L213" s="23"/>
      <c r="M213" s="23"/>
      <c r="N213" s="55"/>
    </row>
    <row r="214" spans="1:14" outlineLevel="1" x14ac:dyDescent="0.35">
      <c r="A214" s="25" t="s">
        <v>297</v>
      </c>
      <c r="B214" s="54"/>
      <c r="C214" s="150"/>
      <c r="E214" s="53"/>
      <c r="F214" s="159" t="str">
        <f t="shared" si="29"/>
        <v/>
      </c>
      <c r="G214" s="53"/>
      <c r="H214" s="23"/>
      <c r="L214" s="23"/>
      <c r="M214" s="23"/>
      <c r="N214" s="55"/>
    </row>
    <row r="215" spans="1:14" outlineLevel="1" x14ac:dyDescent="0.35">
      <c r="A215" s="25" t="s">
        <v>298</v>
      </c>
      <c r="B215" s="54"/>
      <c r="C215" s="150"/>
      <c r="E215" s="53"/>
      <c r="F215" s="159" t="str">
        <f t="shared" si="29"/>
        <v/>
      </c>
      <c r="G215" s="53"/>
      <c r="H215" s="23"/>
      <c r="L215" s="23"/>
      <c r="M215" s="23"/>
      <c r="N215" s="55"/>
    </row>
    <row r="216" spans="1:14" ht="15" customHeight="1" x14ac:dyDescent="0.35">
      <c r="A216" s="44"/>
      <c r="B216" s="45" t="s">
        <v>299</v>
      </c>
      <c r="C216" s="44" t="s">
        <v>65</v>
      </c>
      <c r="D216" s="44"/>
      <c r="E216" s="46"/>
      <c r="F216" s="47" t="s">
        <v>88</v>
      </c>
      <c r="G216" s="47" t="s">
        <v>221</v>
      </c>
      <c r="H216" s="23"/>
      <c r="L216" s="23"/>
      <c r="M216" s="23"/>
      <c r="N216" s="55"/>
    </row>
    <row r="217" spans="1:14" x14ac:dyDescent="0.35">
      <c r="A217" s="25" t="s">
        <v>300</v>
      </c>
      <c r="B217" s="21" t="s">
        <v>301</v>
      </c>
      <c r="C217" s="150">
        <v>0</v>
      </c>
      <c r="E217" s="63"/>
      <c r="F217" s="159">
        <f>IF($C$38=0,"",IF(C217="[for completion]","",IF(C217="","",C217/$C$38)))</f>
        <v>0</v>
      </c>
      <c r="G217" s="159">
        <f>IF($C$39=0,"",IF(C217="[for completion]","",IF(C217="","",C217/$C$39)))</f>
        <v>0</v>
      </c>
      <c r="H217" s="23"/>
      <c r="L217" s="23"/>
      <c r="M217" s="23"/>
      <c r="N217" s="55"/>
    </row>
    <row r="218" spans="1:14" x14ac:dyDescent="0.35">
      <c r="A218" s="25" t="s">
        <v>302</v>
      </c>
      <c r="B218" s="21" t="s">
        <v>303</v>
      </c>
      <c r="C218" s="150">
        <v>0</v>
      </c>
      <c r="E218" s="63"/>
      <c r="F218" s="159">
        <f t="shared" ref="F218:F219" si="30">IF($C$38=0,"",IF(C218="[for completion]","",IF(C218="","",C218/$C$38)))</f>
        <v>0</v>
      </c>
      <c r="G218" s="159">
        <f t="shared" ref="G218:G219" si="31">IF($C$39=0,"",IF(C218="[for completion]","",IF(C218="","",C218/$C$39)))</f>
        <v>0</v>
      </c>
      <c r="H218" s="23"/>
      <c r="L218" s="23"/>
      <c r="M218" s="23"/>
      <c r="N218" s="55"/>
    </row>
    <row r="219" spans="1:14" x14ac:dyDescent="0.35">
      <c r="A219" s="25" t="s">
        <v>304</v>
      </c>
      <c r="B219" s="21" t="s">
        <v>98</v>
      </c>
      <c r="C219" s="150">
        <f>'D. Insert Nat Trans Templ'!B93/1000000</f>
        <v>675.32744099000001</v>
      </c>
      <c r="E219" s="63"/>
      <c r="F219" s="159">
        <f t="shared" si="30"/>
        <v>1.9068895363372442E-2</v>
      </c>
      <c r="G219" s="159">
        <f t="shared" si="31"/>
        <v>2.9629493576064134E-2</v>
      </c>
      <c r="H219" s="23"/>
      <c r="L219" s="23"/>
      <c r="M219" s="23"/>
      <c r="N219" s="55"/>
    </row>
    <row r="220" spans="1:14" x14ac:dyDescent="0.35">
      <c r="A220" s="25" t="s">
        <v>305</v>
      </c>
      <c r="B220" s="59" t="s">
        <v>100</v>
      </c>
      <c r="C220" s="150">
        <f>SUM(C217:C219)</f>
        <v>675.32744099000001</v>
      </c>
      <c r="E220" s="63"/>
      <c r="F220" s="144">
        <f>SUM(F217:F219)</f>
        <v>1.9068895363372442E-2</v>
      </c>
      <c r="G220" s="144">
        <f>SUM(G217:G219)</f>
        <v>2.9629493576064134E-2</v>
      </c>
      <c r="H220" s="23"/>
      <c r="L220" s="23"/>
      <c r="M220" s="23"/>
      <c r="N220" s="55"/>
    </row>
    <row r="221" spans="1:14" outlineLevel="1" x14ac:dyDescent="0.35">
      <c r="A221" s="25" t="s">
        <v>306</v>
      </c>
      <c r="B221" s="54"/>
      <c r="C221" s="150"/>
      <c r="E221" s="63"/>
      <c r="F221" s="159" t="str">
        <f t="shared" ref="F221:F227" si="32">IF($C$38=0,"",IF(C221="[for completion]","",IF(C221="","",C221/$C$38)))</f>
        <v/>
      </c>
      <c r="G221" s="159" t="str">
        <f t="shared" ref="G221:G227" si="33">IF($C$39=0,"",IF(C221="[for completion]","",IF(C221="","",C221/$C$39)))</f>
        <v/>
      </c>
      <c r="H221" s="23"/>
      <c r="L221" s="23"/>
      <c r="M221" s="23"/>
      <c r="N221" s="55"/>
    </row>
    <row r="222" spans="1:14" outlineLevel="1" x14ac:dyDescent="0.35">
      <c r="A222" s="25" t="s">
        <v>307</v>
      </c>
      <c r="B222" s="54"/>
      <c r="C222" s="150"/>
      <c r="E222" s="63"/>
      <c r="F222" s="159" t="str">
        <f t="shared" si="32"/>
        <v/>
      </c>
      <c r="G222" s="159" t="str">
        <f t="shared" si="33"/>
        <v/>
      </c>
      <c r="H222" s="23"/>
      <c r="L222" s="23"/>
      <c r="M222" s="23"/>
      <c r="N222" s="55"/>
    </row>
    <row r="223" spans="1:14" outlineLevel="1" x14ac:dyDescent="0.35">
      <c r="A223" s="25" t="s">
        <v>308</v>
      </c>
      <c r="B223" s="54"/>
      <c r="C223" s="150"/>
      <c r="E223" s="63"/>
      <c r="F223" s="159" t="str">
        <f t="shared" si="32"/>
        <v/>
      </c>
      <c r="G223" s="159" t="str">
        <f t="shared" si="33"/>
        <v/>
      </c>
      <c r="H223" s="23"/>
      <c r="L223" s="23"/>
      <c r="M223" s="23"/>
      <c r="N223" s="55"/>
    </row>
    <row r="224" spans="1:14" outlineLevel="1" x14ac:dyDescent="0.35">
      <c r="A224" s="25" t="s">
        <v>309</v>
      </c>
      <c r="B224" s="54"/>
      <c r="C224" s="150"/>
      <c r="E224" s="63"/>
      <c r="F224" s="159" t="str">
        <f t="shared" si="32"/>
        <v/>
      </c>
      <c r="G224" s="159" t="str">
        <f t="shared" si="33"/>
        <v/>
      </c>
      <c r="H224" s="23"/>
      <c r="L224" s="23"/>
      <c r="M224" s="23"/>
      <c r="N224" s="55"/>
    </row>
    <row r="225" spans="1:14" outlineLevel="1" x14ac:dyDescent="0.35">
      <c r="A225" s="25" t="s">
        <v>310</v>
      </c>
      <c r="B225" s="54"/>
      <c r="C225" s="150"/>
      <c r="E225" s="63"/>
      <c r="F225" s="159" t="str">
        <f t="shared" si="32"/>
        <v/>
      </c>
      <c r="G225" s="159" t="str">
        <f t="shared" si="33"/>
        <v/>
      </c>
      <c r="H225" s="23"/>
      <c r="L225" s="23"/>
      <c r="M225" s="23"/>
    </row>
    <row r="226" spans="1:14" outlineLevel="1" x14ac:dyDescent="0.35">
      <c r="A226" s="25" t="s">
        <v>311</v>
      </c>
      <c r="B226" s="54"/>
      <c r="C226" s="150"/>
      <c r="E226" s="42"/>
      <c r="F226" s="159" t="str">
        <f t="shared" si="32"/>
        <v/>
      </c>
      <c r="G226" s="159" t="str">
        <f t="shared" si="33"/>
        <v/>
      </c>
      <c r="H226" s="23"/>
      <c r="L226" s="23"/>
      <c r="M226" s="23"/>
    </row>
    <row r="227" spans="1:14" outlineLevel="1" x14ac:dyDescent="0.35">
      <c r="A227" s="25" t="s">
        <v>312</v>
      </c>
      <c r="B227" s="54"/>
      <c r="C227" s="150"/>
      <c r="E227" s="63"/>
      <c r="F227" s="159" t="str">
        <f t="shared" si="32"/>
        <v/>
      </c>
      <c r="G227" s="159" t="str">
        <f t="shared" si="33"/>
        <v/>
      </c>
      <c r="H227" s="23"/>
      <c r="L227" s="23"/>
      <c r="M227" s="23"/>
    </row>
    <row r="228" spans="1:14" ht="15" customHeight="1" x14ac:dyDescent="0.35">
      <c r="A228" s="44"/>
      <c r="B228" s="45" t="s">
        <v>313</v>
      </c>
      <c r="C228" s="44"/>
      <c r="D228" s="44"/>
      <c r="E228" s="46"/>
      <c r="F228" s="47"/>
      <c r="G228" s="47"/>
      <c r="H228" s="23"/>
      <c r="L228" s="23"/>
      <c r="M228" s="23"/>
    </row>
    <row r="229" spans="1:14" x14ac:dyDescent="0.35">
      <c r="A229" s="25" t="s">
        <v>314</v>
      </c>
      <c r="B229" s="42" t="s">
        <v>315</v>
      </c>
      <c r="C229" s="25" t="s">
        <v>2517</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1372</v>
      </c>
      <c r="C231" s="150">
        <f>'D. Insert Nat Trans Templ'!B29/1000000</f>
        <v>31432.733439349999</v>
      </c>
      <c r="E231" s="42"/>
      <c r="H231" s="23"/>
      <c r="L231" s="23"/>
      <c r="M231" s="23"/>
    </row>
    <row r="232" spans="1:14" x14ac:dyDescent="0.35">
      <c r="A232" s="25" t="s">
        <v>317</v>
      </c>
      <c r="B232" s="66" t="s">
        <v>318</v>
      </c>
      <c r="C232" s="150" t="s">
        <v>2519</v>
      </c>
      <c r="E232" s="42"/>
      <c r="H232" s="23"/>
      <c r="L232" s="23"/>
      <c r="M232" s="23"/>
    </row>
    <row r="233" spans="1:14" x14ac:dyDescent="0.35">
      <c r="A233" s="25" t="s">
        <v>319</v>
      </c>
      <c r="B233" s="66" t="s">
        <v>320</v>
      </c>
      <c r="C233" s="150" t="s">
        <v>2519</v>
      </c>
      <c r="E233" s="42"/>
      <c r="H233" s="23"/>
      <c r="L233" s="23"/>
      <c r="M233" s="23"/>
    </row>
    <row r="234" spans="1:14" outlineLevel="1" x14ac:dyDescent="0.35">
      <c r="A234" s="25" t="s">
        <v>321</v>
      </c>
      <c r="B234" s="40" t="s">
        <v>322</v>
      </c>
      <c r="C234" s="152"/>
      <c r="D234" s="42"/>
      <c r="E234" s="42"/>
      <c r="H234" s="23"/>
      <c r="L234" s="23"/>
      <c r="M234" s="23"/>
    </row>
    <row r="235" spans="1:14" outlineLevel="1" x14ac:dyDescent="0.35">
      <c r="A235" s="25" t="s">
        <v>323</v>
      </c>
      <c r="B235" s="40" t="s">
        <v>324</v>
      </c>
      <c r="C235" s="152"/>
      <c r="D235" s="42"/>
      <c r="E235" s="42"/>
      <c r="H235" s="23"/>
      <c r="L235" s="23"/>
      <c r="M235" s="23"/>
    </row>
    <row r="236" spans="1:14" outlineLevel="1" x14ac:dyDescent="0.35">
      <c r="A236" s="25" t="s">
        <v>325</v>
      </c>
      <c r="B236" s="40" t="s">
        <v>326</v>
      </c>
      <c r="C236" s="192"/>
      <c r="D236" s="42"/>
      <c r="E236" s="42"/>
      <c r="H236" s="23"/>
      <c r="L236" s="23"/>
      <c r="M236" s="23"/>
    </row>
    <row r="237" spans="1:14" outlineLevel="1" x14ac:dyDescent="0.35">
      <c r="A237" s="25" t="s">
        <v>327</v>
      </c>
      <c r="C237" s="42"/>
      <c r="D237" s="42"/>
      <c r="E237" s="42"/>
      <c r="H237" s="23"/>
      <c r="L237" s="23"/>
      <c r="M237" s="23"/>
    </row>
    <row r="238" spans="1:14" outlineLevel="1" x14ac:dyDescent="0.35">
      <c r="A238" s="25" t="s">
        <v>328</v>
      </c>
      <c r="C238" s="42"/>
      <c r="D238" s="42"/>
      <c r="E238" s="42"/>
      <c r="H238" s="23"/>
      <c r="L238" s="23"/>
      <c r="M238" s="23"/>
    </row>
    <row r="239" spans="1:14" outlineLevel="1" x14ac:dyDescent="0.35">
      <c r="A239" s="44"/>
      <c r="B239" s="45" t="s">
        <v>1946</v>
      </c>
      <c r="C239" s="44"/>
      <c r="D239" s="44"/>
      <c r="E239" s="46"/>
      <c r="F239" s="47"/>
      <c r="G239" s="47"/>
      <c r="H239" s="23"/>
      <c r="K239" s="67"/>
      <c r="L239" s="67"/>
      <c r="M239" s="67"/>
      <c r="N239" s="67"/>
    </row>
    <row r="240" spans="1:14" outlineLevel="1" x14ac:dyDescent="0.35">
      <c r="A240" s="25" t="s">
        <v>1565</v>
      </c>
      <c r="B240" s="25" t="s">
        <v>1919</v>
      </c>
      <c r="C240" s="25" t="s">
        <v>1960</v>
      </c>
      <c r="D240" s="191"/>
      <c r="E240"/>
      <c r="F240"/>
      <c r="G240"/>
      <c r="H240" s="23"/>
      <c r="K240" s="67"/>
      <c r="L240" s="67"/>
      <c r="M240" s="67"/>
      <c r="N240" s="67"/>
    </row>
    <row r="241" spans="1:14" ht="29" outlineLevel="1" x14ac:dyDescent="0.35">
      <c r="A241" s="25" t="s">
        <v>1567</v>
      </c>
      <c r="B241" s="25" t="s">
        <v>1920</v>
      </c>
      <c r="C241" s="203" t="s">
        <v>1197</v>
      </c>
      <c r="D241" s="191"/>
      <c r="E241"/>
      <c r="F241"/>
      <c r="G241"/>
      <c r="H241" s="23"/>
      <c r="K241" s="67"/>
      <c r="L241" s="67"/>
      <c r="M241" s="67"/>
      <c r="N241" s="67"/>
    </row>
    <row r="242" spans="1:14" outlineLevel="1" x14ac:dyDescent="0.35">
      <c r="A242" s="25" t="s">
        <v>1917</v>
      </c>
      <c r="B242" s="25" t="s">
        <v>1569</v>
      </c>
      <c r="C242" s="213" t="s">
        <v>1197</v>
      </c>
      <c r="D242" s="191"/>
      <c r="E242"/>
      <c r="F242"/>
      <c r="G242"/>
      <c r="H242" s="23"/>
      <c r="K242" s="67"/>
      <c r="L242" s="67"/>
      <c r="M242" s="67"/>
      <c r="N242" s="67"/>
    </row>
    <row r="243" spans="1:14" outlineLevel="1" x14ac:dyDescent="0.35">
      <c r="A243" s="203" t="s">
        <v>1918</v>
      </c>
      <c r="B243" s="25" t="s">
        <v>1566</v>
      </c>
      <c r="C243" s="195" t="s">
        <v>1197</v>
      </c>
      <c r="D243" s="191"/>
      <c r="E243"/>
      <c r="F243"/>
      <c r="G243"/>
      <c r="H243" s="23"/>
      <c r="K243" s="67"/>
      <c r="L243" s="67"/>
      <c r="M243" s="67"/>
      <c r="N243" s="67"/>
    </row>
    <row r="244" spans="1:14" outlineLevel="1" x14ac:dyDescent="0.35">
      <c r="A244" s="25" t="s">
        <v>1570</v>
      </c>
      <c r="D244" s="191"/>
      <c r="E244"/>
      <c r="F244"/>
      <c r="G244"/>
      <c r="H244" s="23"/>
      <c r="K244" s="67"/>
      <c r="L244" s="67"/>
      <c r="M244" s="67"/>
      <c r="N244" s="67"/>
    </row>
    <row r="245" spans="1:14" outlineLevel="1" x14ac:dyDescent="0.35">
      <c r="A245" s="203" t="s">
        <v>1571</v>
      </c>
      <c r="D245" s="191"/>
      <c r="E245"/>
      <c r="F245"/>
      <c r="G245"/>
      <c r="H245" s="23"/>
      <c r="K245" s="67"/>
      <c r="L245" s="67"/>
      <c r="M245" s="67"/>
      <c r="N245" s="67"/>
    </row>
    <row r="246" spans="1:14" outlineLevel="1" x14ac:dyDescent="0.35">
      <c r="A246" s="203" t="s">
        <v>1568</v>
      </c>
      <c r="D246" s="191"/>
      <c r="E246"/>
      <c r="F246"/>
      <c r="G246"/>
      <c r="H246" s="23"/>
      <c r="K246" s="67"/>
      <c r="L246" s="67"/>
      <c r="M246" s="67"/>
      <c r="N246" s="67"/>
    </row>
    <row r="247" spans="1:14" outlineLevel="1" x14ac:dyDescent="0.35">
      <c r="A247" s="203" t="s">
        <v>1572</v>
      </c>
      <c r="D247" s="191"/>
      <c r="E247"/>
      <c r="F247"/>
      <c r="G247"/>
      <c r="H247" s="23"/>
      <c r="K247" s="67"/>
      <c r="L247" s="67"/>
      <c r="M247" s="67"/>
      <c r="N247" s="67"/>
    </row>
    <row r="248" spans="1:14" outlineLevel="1" x14ac:dyDescent="0.35">
      <c r="A248" s="203" t="s">
        <v>1573</v>
      </c>
      <c r="D248" s="191"/>
      <c r="E248"/>
      <c r="F248"/>
      <c r="G248"/>
      <c r="H248" s="23"/>
      <c r="K248" s="67"/>
      <c r="L248" s="67"/>
      <c r="M248" s="67"/>
      <c r="N248" s="67"/>
    </row>
    <row r="249" spans="1:14" outlineLevel="1" x14ac:dyDescent="0.35">
      <c r="A249" s="203" t="s">
        <v>1574</v>
      </c>
      <c r="D249" s="191"/>
      <c r="E249"/>
      <c r="F249"/>
      <c r="G249"/>
      <c r="H249" s="23"/>
      <c r="K249" s="67"/>
      <c r="L249" s="67"/>
      <c r="M249" s="67"/>
      <c r="N249" s="67"/>
    </row>
    <row r="250" spans="1:14" outlineLevel="1" x14ac:dyDescent="0.35">
      <c r="A250" s="203" t="s">
        <v>1575</v>
      </c>
      <c r="D250" s="191"/>
      <c r="E250"/>
      <c r="F250"/>
      <c r="G250"/>
      <c r="H250" s="23"/>
      <c r="K250" s="67"/>
      <c r="L250" s="67"/>
      <c r="M250" s="67"/>
      <c r="N250" s="67"/>
    </row>
    <row r="251" spans="1:14" outlineLevel="1" x14ac:dyDescent="0.35">
      <c r="A251" s="203" t="s">
        <v>1576</v>
      </c>
      <c r="D251" s="191"/>
      <c r="E251"/>
      <c r="F251"/>
      <c r="G251"/>
      <c r="H251" s="23"/>
      <c r="K251" s="67"/>
      <c r="L251" s="67"/>
      <c r="M251" s="67"/>
      <c r="N251" s="67"/>
    </row>
    <row r="252" spans="1:14" outlineLevel="1" x14ac:dyDescent="0.35">
      <c r="A252" s="203" t="s">
        <v>1577</v>
      </c>
      <c r="D252" s="191"/>
      <c r="E252"/>
      <c r="F252"/>
      <c r="G252"/>
      <c r="H252" s="23"/>
      <c r="K252" s="67"/>
      <c r="L252" s="67"/>
      <c r="M252" s="67"/>
      <c r="N252" s="67"/>
    </row>
    <row r="253" spans="1:14" outlineLevel="1" x14ac:dyDescent="0.35">
      <c r="A253" s="203" t="s">
        <v>1578</v>
      </c>
      <c r="D253" s="191"/>
      <c r="E253"/>
      <c r="F253"/>
      <c r="G253"/>
      <c r="H253" s="23"/>
      <c r="K253" s="67"/>
      <c r="L253" s="67"/>
      <c r="M253" s="67"/>
      <c r="N253" s="67"/>
    </row>
    <row r="254" spans="1:14" outlineLevel="1" x14ac:dyDescent="0.35">
      <c r="A254" s="203" t="s">
        <v>1579</v>
      </c>
      <c r="D254" s="191"/>
      <c r="E254"/>
      <c r="F254"/>
      <c r="G254"/>
      <c r="H254" s="23"/>
      <c r="K254" s="67"/>
      <c r="L254" s="67"/>
      <c r="M254" s="67"/>
      <c r="N254" s="67"/>
    </row>
    <row r="255" spans="1:14" outlineLevel="1" x14ac:dyDescent="0.35">
      <c r="A255" s="203" t="s">
        <v>1580</v>
      </c>
      <c r="D255" s="191"/>
      <c r="E255"/>
      <c r="F255"/>
      <c r="G255"/>
      <c r="H255" s="23"/>
      <c r="K255" s="67"/>
      <c r="L255" s="67"/>
      <c r="M255" s="67"/>
      <c r="N255" s="67"/>
    </row>
    <row r="256" spans="1:14" outlineLevel="1" x14ac:dyDescent="0.35">
      <c r="A256" s="203" t="s">
        <v>1581</v>
      </c>
      <c r="D256" s="191"/>
      <c r="E256"/>
      <c r="F256"/>
      <c r="G256"/>
      <c r="H256" s="23"/>
      <c r="K256" s="67"/>
      <c r="L256" s="67"/>
      <c r="M256" s="67"/>
      <c r="N256" s="67"/>
    </row>
    <row r="257" spans="1:14" outlineLevel="1" x14ac:dyDescent="0.35">
      <c r="A257" s="203" t="s">
        <v>1582</v>
      </c>
      <c r="D257" s="191"/>
      <c r="E257"/>
      <c r="F257"/>
      <c r="G257"/>
      <c r="H257" s="23"/>
      <c r="K257" s="67"/>
      <c r="L257" s="67"/>
      <c r="M257" s="67"/>
      <c r="N257" s="67"/>
    </row>
    <row r="258" spans="1:14" outlineLevel="1" x14ac:dyDescent="0.35">
      <c r="A258" s="203" t="s">
        <v>1583</v>
      </c>
      <c r="D258" s="191"/>
      <c r="E258"/>
      <c r="F258"/>
      <c r="G258"/>
      <c r="H258" s="23"/>
      <c r="K258" s="67"/>
      <c r="L258" s="67"/>
      <c r="M258" s="67"/>
      <c r="N258" s="67"/>
    </row>
    <row r="259" spans="1:14" outlineLevel="1" x14ac:dyDescent="0.35">
      <c r="A259" s="203" t="s">
        <v>1584</v>
      </c>
      <c r="D259" s="191"/>
      <c r="E259"/>
      <c r="F259"/>
      <c r="G259"/>
      <c r="H259" s="23"/>
      <c r="K259" s="67"/>
      <c r="L259" s="67"/>
      <c r="M259" s="67"/>
      <c r="N259" s="67"/>
    </row>
    <row r="260" spans="1:14" outlineLevel="1" x14ac:dyDescent="0.35">
      <c r="A260" s="203" t="s">
        <v>1585</v>
      </c>
      <c r="D260" s="191"/>
      <c r="E260"/>
      <c r="F260"/>
      <c r="G260"/>
      <c r="H260" s="23"/>
      <c r="K260" s="67"/>
      <c r="L260" s="67"/>
      <c r="M260" s="67"/>
      <c r="N260" s="67"/>
    </row>
    <row r="261" spans="1:14" outlineLevel="1" x14ac:dyDescent="0.35">
      <c r="A261" s="203" t="s">
        <v>1586</v>
      </c>
      <c r="D261" s="191"/>
      <c r="E261"/>
      <c r="F261"/>
      <c r="G261"/>
      <c r="H261" s="23"/>
      <c r="K261" s="67"/>
      <c r="L261" s="67"/>
      <c r="M261" s="67"/>
      <c r="N261" s="67"/>
    </row>
    <row r="262" spans="1:14" outlineLevel="1" x14ac:dyDescent="0.35">
      <c r="A262" s="203" t="s">
        <v>1587</v>
      </c>
      <c r="D262" s="191"/>
      <c r="E262"/>
      <c r="F262"/>
      <c r="G262"/>
      <c r="H262" s="23"/>
      <c r="K262" s="67"/>
      <c r="L262" s="67"/>
      <c r="M262" s="67"/>
      <c r="N262" s="67"/>
    </row>
    <row r="263" spans="1:14" outlineLevel="1" x14ac:dyDescent="0.35">
      <c r="A263" s="203" t="s">
        <v>1588</v>
      </c>
      <c r="D263" s="191"/>
      <c r="E263"/>
      <c r="F263"/>
      <c r="G263"/>
      <c r="H263" s="23"/>
      <c r="K263" s="67"/>
      <c r="L263" s="67"/>
      <c r="M263" s="67"/>
      <c r="N263" s="67"/>
    </row>
    <row r="264" spans="1:14" outlineLevel="1" x14ac:dyDescent="0.35">
      <c r="A264" s="203" t="s">
        <v>1589</v>
      </c>
      <c r="D264" s="191"/>
      <c r="E264"/>
      <c r="F264"/>
      <c r="G264"/>
      <c r="H264" s="23"/>
      <c r="K264" s="67"/>
      <c r="L264" s="67"/>
      <c r="M264" s="67"/>
      <c r="N264" s="67"/>
    </row>
    <row r="265" spans="1:14" outlineLevel="1" x14ac:dyDescent="0.35">
      <c r="A265" s="203" t="s">
        <v>1590</v>
      </c>
      <c r="D265" s="191"/>
      <c r="E265"/>
      <c r="F265"/>
      <c r="G265"/>
      <c r="H265" s="23"/>
      <c r="K265" s="67"/>
      <c r="L265" s="67"/>
      <c r="M265" s="67"/>
      <c r="N265" s="67"/>
    </row>
    <row r="266" spans="1:14" outlineLevel="1" x14ac:dyDescent="0.35">
      <c r="A266" s="203" t="s">
        <v>1591</v>
      </c>
      <c r="D266" s="191"/>
      <c r="E266"/>
      <c r="F266"/>
      <c r="G266"/>
      <c r="H266" s="23"/>
      <c r="K266" s="67"/>
      <c r="L266" s="67"/>
      <c r="M266" s="67"/>
      <c r="N266" s="67"/>
    </row>
    <row r="267" spans="1:14" outlineLevel="1" x14ac:dyDescent="0.35">
      <c r="A267" s="203" t="s">
        <v>1592</v>
      </c>
      <c r="D267" s="191"/>
      <c r="E267"/>
      <c r="F267"/>
      <c r="G267"/>
      <c r="H267" s="23"/>
      <c r="K267" s="67"/>
      <c r="L267" s="67"/>
      <c r="M267" s="67"/>
      <c r="N267" s="67"/>
    </row>
    <row r="268" spans="1:14" outlineLevel="1" x14ac:dyDescent="0.35">
      <c r="A268" s="203" t="s">
        <v>1593</v>
      </c>
      <c r="D268" s="191"/>
      <c r="E268"/>
      <c r="F268"/>
      <c r="G268"/>
      <c r="H268" s="23"/>
      <c r="K268" s="67"/>
      <c r="L268" s="67"/>
      <c r="M268" s="67"/>
      <c r="N268" s="67"/>
    </row>
    <row r="269" spans="1:14" outlineLevel="1" x14ac:dyDescent="0.35">
      <c r="A269" s="203" t="s">
        <v>1594</v>
      </c>
      <c r="D269" s="191"/>
      <c r="E269"/>
      <c r="F269"/>
      <c r="G269"/>
      <c r="H269" s="23"/>
      <c r="K269" s="67"/>
      <c r="L269" s="67"/>
      <c r="M269" s="67"/>
      <c r="N269" s="67"/>
    </row>
    <row r="270" spans="1:14" outlineLevel="1" x14ac:dyDescent="0.35">
      <c r="A270" s="203" t="s">
        <v>1595</v>
      </c>
      <c r="D270" s="191"/>
      <c r="E270"/>
      <c r="F270"/>
      <c r="G270"/>
      <c r="H270" s="23"/>
      <c r="K270" s="67"/>
      <c r="L270" s="67"/>
      <c r="M270" s="67"/>
      <c r="N270" s="67"/>
    </row>
    <row r="271" spans="1:14" outlineLevel="1" x14ac:dyDescent="0.35">
      <c r="A271" s="203" t="s">
        <v>1596</v>
      </c>
      <c r="D271" s="191"/>
      <c r="E271"/>
      <c r="F271"/>
      <c r="G271"/>
      <c r="H271" s="23"/>
      <c r="K271" s="67"/>
      <c r="L271" s="67"/>
      <c r="M271" s="67"/>
      <c r="N271" s="67"/>
    </row>
    <row r="272" spans="1:14" outlineLevel="1" x14ac:dyDescent="0.35">
      <c r="A272" s="203" t="s">
        <v>1597</v>
      </c>
      <c r="D272" s="191"/>
      <c r="E272"/>
      <c r="F272"/>
      <c r="G272"/>
      <c r="H272" s="23"/>
      <c r="K272" s="67"/>
      <c r="L272" s="67"/>
      <c r="M272" s="67"/>
      <c r="N272" s="67"/>
    </row>
    <row r="273" spans="1:14" outlineLevel="1" x14ac:dyDescent="0.35">
      <c r="A273" s="203" t="s">
        <v>1598</v>
      </c>
      <c r="D273" s="191"/>
      <c r="E273"/>
      <c r="F273"/>
      <c r="G273"/>
      <c r="H273" s="23"/>
      <c r="K273" s="67"/>
      <c r="L273" s="67"/>
      <c r="M273" s="67"/>
      <c r="N273" s="67"/>
    </row>
    <row r="274" spans="1:14" outlineLevel="1" x14ac:dyDescent="0.35">
      <c r="A274" s="203" t="s">
        <v>1599</v>
      </c>
      <c r="D274" s="191"/>
      <c r="E274"/>
      <c r="F274"/>
      <c r="G274"/>
      <c r="H274" s="23"/>
      <c r="K274" s="67"/>
      <c r="L274" s="67"/>
      <c r="M274" s="67"/>
      <c r="N274" s="67"/>
    </row>
    <row r="275" spans="1:14" outlineLevel="1" x14ac:dyDescent="0.35">
      <c r="A275" s="203" t="s">
        <v>1600</v>
      </c>
      <c r="D275" s="191"/>
      <c r="E275"/>
      <c r="F275"/>
      <c r="G275"/>
      <c r="H275" s="23"/>
      <c r="K275" s="67"/>
      <c r="L275" s="67"/>
      <c r="M275" s="67"/>
      <c r="N275" s="67"/>
    </row>
    <row r="276" spans="1:14" outlineLevel="1" x14ac:dyDescent="0.35">
      <c r="A276" s="203" t="s">
        <v>1601</v>
      </c>
      <c r="D276" s="191"/>
      <c r="E276"/>
      <c r="F276"/>
      <c r="G276"/>
      <c r="H276" s="23"/>
      <c r="K276" s="67"/>
      <c r="L276" s="67"/>
      <c r="M276" s="67"/>
      <c r="N276" s="67"/>
    </row>
    <row r="277" spans="1:14" outlineLevel="1" x14ac:dyDescent="0.35">
      <c r="A277" s="203" t="s">
        <v>1602</v>
      </c>
      <c r="D277" s="191"/>
      <c r="E277"/>
      <c r="F277"/>
      <c r="G277"/>
      <c r="H277" s="23"/>
      <c r="K277" s="67"/>
      <c r="L277" s="67"/>
      <c r="M277" s="67"/>
      <c r="N277" s="67"/>
    </row>
    <row r="278" spans="1:14" outlineLevel="1" x14ac:dyDescent="0.35">
      <c r="A278" s="203" t="s">
        <v>1603</v>
      </c>
      <c r="D278" s="191"/>
      <c r="E278"/>
      <c r="F278"/>
      <c r="G278"/>
      <c r="H278" s="23"/>
      <c r="K278" s="67"/>
      <c r="L278" s="67"/>
      <c r="M278" s="67"/>
      <c r="N278" s="67"/>
    </row>
    <row r="279" spans="1:14" outlineLevel="1" x14ac:dyDescent="0.35">
      <c r="A279" s="203" t="s">
        <v>1604</v>
      </c>
      <c r="D279" s="191"/>
      <c r="E279"/>
      <c r="F279"/>
      <c r="G279"/>
      <c r="H279" s="23"/>
      <c r="K279" s="67"/>
      <c r="L279" s="67"/>
      <c r="M279" s="67"/>
      <c r="N279" s="67"/>
    </row>
    <row r="280" spans="1:14" outlineLevel="1" x14ac:dyDescent="0.35">
      <c r="A280" s="203" t="s">
        <v>1605</v>
      </c>
      <c r="D280" s="191"/>
      <c r="E280"/>
      <c r="F280"/>
      <c r="G280"/>
      <c r="H280" s="23"/>
      <c r="K280" s="67"/>
      <c r="L280" s="67"/>
      <c r="M280" s="67"/>
      <c r="N280" s="67"/>
    </row>
    <row r="281" spans="1:14" outlineLevel="1" x14ac:dyDescent="0.35">
      <c r="A281" s="203" t="s">
        <v>1606</v>
      </c>
      <c r="D281" s="191"/>
      <c r="E281"/>
      <c r="F281"/>
      <c r="G281"/>
      <c r="H281" s="23"/>
      <c r="K281" s="67"/>
      <c r="L281" s="67"/>
      <c r="M281" s="67"/>
      <c r="N281" s="67"/>
    </row>
    <row r="282" spans="1:14" outlineLevel="1" x14ac:dyDescent="0.35">
      <c r="A282" s="203" t="s">
        <v>1607</v>
      </c>
      <c r="D282" s="191"/>
      <c r="E282"/>
      <c r="F282"/>
      <c r="G282"/>
      <c r="H282" s="23"/>
      <c r="K282" s="67"/>
      <c r="L282" s="67"/>
      <c r="M282" s="67"/>
      <c r="N282" s="67"/>
    </row>
    <row r="283" spans="1:14" outlineLevel="1" x14ac:dyDescent="0.35">
      <c r="A283" s="203" t="s">
        <v>1608</v>
      </c>
      <c r="D283" s="191"/>
      <c r="E283"/>
      <c r="F283"/>
      <c r="G283"/>
      <c r="H283" s="23"/>
      <c r="K283" s="67"/>
      <c r="L283" s="67"/>
      <c r="M283" s="67"/>
      <c r="N283" s="67"/>
    </row>
    <row r="284" spans="1:14" outlineLevel="1" x14ac:dyDescent="0.35">
      <c r="A284" s="203" t="s">
        <v>1609</v>
      </c>
      <c r="D284" s="191"/>
      <c r="E284"/>
      <c r="F284"/>
      <c r="G284"/>
      <c r="H284" s="23"/>
      <c r="K284" s="67"/>
      <c r="L284" s="67"/>
      <c r="M284" s="67"/>
      <c r="N284" s="67"/>
    </row>
    <row r="285" spans="1:14" ht="37" x14ac:dyDescent="0.35">
      <c r="A285" s="36"/>
      <c r="B285" s="36" t="s">
        <v>329</v>
      </c>
      <c r="C285" s="36" t="s">
        <v>1</v>
      </c>
      <c r="D285" s="36" t="s">
        <v>1</v>
      </c>
      <c r="E285" s="36"/>
      <c r="F285" s="37"/>
      <c r="G285" s="38"/>
      <c r="H285" s="23"/>
      <c r="I285" s="29"/>
      <c r="J285" s="29"/>
      <c r="K285" s="29"/>
      <c r="L285" s="29"/>
      <c r="M285" s="31"/>
    </row>
    <row r="286" spans="1:14" ht="18.5" x14ac:dyDescent="0.35">
      <c r="A286" s="68" t="s">
        <v>1956</v>
      </c>
      <c r="B286" s="69"/>
      <c r="C286" s="69"/>
      <c r="D286" s="69"/>
      <c r="E286" s="69"/>
      <c r="F286" s="70"/>
      <c r="G286" s="69"/>
      <c r="H286" s="23"/>
      <c r="I286" s="29"/>
      <c r="J286" s="29"/>
      <c r="K286" s="29"/>
      <c r="L286" s="29"/>
      <c r="M286" s="31"/>
    </row>
    <row r="287" spans="1:14" ht="18.5" x14ac:dyDescent="0.35">
      <c r="A287" s="68" t="s">
        <v>1957</v>
      </c>
      <c r="B287" s="69"/>
      <c r="C287" s="69"/>
      <c r="D287" s="69"/>
      <c r="E287" s="69"/>
      <c r="F287" s="70"/>
      <c r="G287" s="69"/>
      <c r="H287" s="23"/>
      <c r="I287" s="29"/>
      <c r="J287" s="29"/>
      <c r="K287" s="29"/>
      <c r="L287" s="29"/>
      <c r="M287" s="31"/>
    </row>
    <row r="288" spans="1:14" x14ac:dyDescent="0.35">
      <c r="A288" s="25" t="s">
        <v>330</v>
      </c>
      <c r="B288" s="40" t="s">
        <v>331</v>
      </c>
      <c r="C288" s="71">
        <f>ROW(B38)</f>
        <v>38</v>
      </c>
      <c r="D288" s="62"/>
      <c r="E288" s="62"/>
      <c r="F288" s="62"/>
      <c r="G288" s="62"/>
      <c r="H288" s="23"/>
      <c r="I288" s="40"/>
      <c r="J288" s="71"/>
      <c r="L288" s="62"/>
      <c r="M288" s="62"/>
      <c r="N288" s="62"/>
    </row>
    <row r="289" spans="1:14" x14ac:dyDescent="0.35">
      <c r="A289" s="25" t="s">
        <v>332</v>
      </c>
      <c r="B289" s="40" t="s">
        <v>333</v>
      </c>
      <c r="C289" s="71">
        <f>ROW(B39)</f>
        <v>39</v>
      </c>
      <c r="E289" s="62"/>
      <c r="F289" s="62"/>
      <c r="H289" s="23"/>
      <c r="I289" s="40"/>
      <c r="J289" s="71"/>
      <c r="L289" s="62"/>
      <c r="M289" s="62"/>
    </row>
    <row r="290" spans="1:14" x14ac:dyDescent="0.3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336</v>
      </c>
      <c r="B291" s="40" t="s">
        <v>337</v>
      </c>
      <c r="C291" s="71">
        <f>ROW(B52)</f>
        <v>52</v>
      </c>
      <c r="H291" s="23"/>
      <c r="I291" s="40"/>
      <c r="J291" s="71"/>
    </row>
    <row r="292" spans="1:14" x14ac:dyDescent="0.3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342</v>
      </c>
      <c r="B294" s="40" t="s">
        <v>343</v>
      </c>
      <c r="C294" s="71">
        <f>ROW(B111)</f>
        <v>111</v>
      </c>
      <c r="F294" s="72"/>
      <c r="H294" s="23"/>
      <c r="I294" s="40"/>
      <c r="J294" s="71"/>
      <c r="M294" s="72"/>
    </row>
    <row r="295" spans="1:14" x14ac:dyDescent="0.35">
      <c r="A295" s="25" t="s">
        <v>344</v>
      </c>
      <c r="B295" s="40" t="s">
        <v>345</v>
      </c>
      <c r="C295" s="71">
        <f>ROW(B163)</f>
        <v>163</v>
      </c>
      <c r="E295" s="72"/>
      <c r="F295" s="72"/>
      <c r="H295" s="23"/>
      <c r="I295" s="40"/>
      <c r="J295" s="71"/>
      <c r="L295" s="72"/>
      <c r="M295" s="72"/>
    </row>
    <row r="296" spans="1:14" x14ac:dyDescent="0.35">
      <c r="A296" s="25" t="s">
        <v>346</v>
      </c>
      <c r="B296" s="40" t="s">
        <v>347</v>
      </c>
      <c r="C296" s="71">
        <f>ROW(B137)</f>
        <v>137</v>
      </c>
      <c r="E296" s="72"/>
      <c r="F296" s="72"/>
      <c r="H296" s="23"/>
      <c r="I296" s="40"/>
      <c r="J296" s="71"/>
      <c r="L296" s="72"/>
      <c r="M296" s="72"/>
    </row>
    <row r="297" spans="1:14" ht="29" x14ac:dyDescent="0.35">
      <c r="A297" s="25" t="s">
        <v>348</v>
      </c>
      <c r="B297" s="25" t="s">
        <v>349</v>
      </c>
      <c r="C297" s="71" t="str">
        <f>ROW('C. HTT Harmonised Glossary'!B17)&amp;" for Harmonised Glossary"</f>
        <v>17 for Harmonised Glossary</v>
      </c>
      <c r="E297" s="72"/>
      <c r="H297" s="23"/>
      <c r="J297" s="71"/>
      <c r="L297" s="72"/>
    </row>
    <row r="298" spans="1:14" x14ac:dyDescent="0.35">
      <c r="A298" s="25" t="s">
        <v>350</v>
      </c>
      <c r="B298" s="40" t="s">
        <v>351</v>
      </c>
      <c r="C298" s="71">
        <f>ROW(B65)</f>
        <v>65</v>
      </c>
      <c r="E298" s="72"/>
      <c r="H298" s="23"/>
      <c r="I298" s="40"/>
      <c r="J298" s="71"/>
      <c r="L298" s="72"/>
    </row>
    <row r="299" spans="1:14" x14ac:dyDescent="0.35">
      <c r="A299" s="25" t="s">
        <v>352</v>
      </c>
      <c r="B299" s="40" t="s">
        <v>353</v>
      </c>
      <c r="C299" s="71">
        <f>ROW(B88)</f>
        <v>88</v>
      </c>
      <c r="E299" s="72"/>
      <c r="H299" s="23"/>
      <c r="I299" s="40"/>
      <c r="J299" s="71"/>
      <c r="L299" s="72"/>
    </row>
    <row r="300" spans="1:14" x14ac:dyDescent="0.3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356</v>
      </c>
      <c r="B301" s="40"/>
      <c r="C301" s="71"/>
      <c r="D301" s="71"/>
      <c r="E301" s="72"/>
      <c r="H301" s="23"/>
      <c r="I301" s="40"/>
      <c r="J301" s="71"/>
      <c r="K301" s="71"/>
      <c r="L301" s="72"/>
    </row>
    <row r="302" spans="1:14" outlineLevel="1" x14ac:dyDescent="0.35">
      <c r="A302" s="25" t="s">
        <v>357</v>
      </c>
      <c r="B302" s="40"/>
      <c r="C302" s="71"/>
      <c r="D302" s="71"/>
      <c r="E302" s="72"/>
      <c r="H302" s="23"/>
      <c r="I302" s="40"/>
      <c r="J302" s="71"/>
      <c r="K302" s="71"/>
      <c r="L302" s="72"/>
    </row>
    <row r="303" spans="1:14" outlineLevel="1" x14ac:dyDescent="0.35">
      <c r="A303" s="25" t="s">
        <v>358</v>
      </c>
      <c r="B303" s="40"/>
      <c r="C303" s="71"/>
      <c r="D303" s="71"/>
      <c r="E303" s="72"/>
      <c r="H303" s="23"/>
      <c r="I303" s="40"/>
      <c r="J303" s="71"/>
      <c r="K303" s="71"/>
      <c r="L303" s="72"/>
    </row>
    <row r="304" spans="1:14" outlineLevel="1" x14ac:dyDescent="0.35">
      <c r="A304" s="25" t="s">
        <v>359</v>
      </c>
      <c r="B304" s="40"/>
      <c r="C304" s="71"/>
      <c r="D304" s="71"/>
      <c r="E304" s="72"/>
      <c r="H304" s="23"/>
      <c r="I304" s="40"/>
      <c r="J304" s="71"/>
      <c r="K304" s="71"/>
      <c r="L304" s="72"/>
    </row>
    <row r="305" spans="1:14" outlineLevel="1" x14ac:dyDescent="0.35">
      <c r="A305" s="25" t="s">
        <v>360</v>
      </c>
      <c r="B305" s="40"/>
      <c r="C305" s="71"/>
      <c r="D305" s="71"/>
      <c r="E305" s="72"/>
      <c r="H305" s="23"/>
      <c r="I305" s="40"/>
      <c r="J305" s="71"/>
      <c r="K305" s="71"/>
      <c r="L305" s="72"/>
      <c r="N305" s="55"/>
    </row>
    <row r="306" spans="1:14" outlineLevel="1" x14ac:dyDescent="0.35">
      <c r="A306" s="25" t="s">
        <v>361</v>
      </c>
      <c r="B306" s="40"/>
      <c r="C306" s="71"/>
      <c r="D306" s="71"/>
      <c r="E306" s="72"/>
      <c r="H306" s="23"/>
      <c r="I306" s="40"/>
      <c r="J306" s="71"/>
      <c r="K306" s="71"/>
      <c r="L306" s="72"/>
      <c r="N306" s="55"/>
    </row>
    <row r="307" spans="1:14" outlineLevel="1" x14ac:dyDescent="0.35">
      <c r="A307" s="25" t="s">
        <v>362</v>
      </c>
      <c r="B307" s="40"/>
      <c r="C307" s="71"/>
      <c r="D307" s="71"/>
      <c r="E307" s="72"/>
      <c r="H307" s="23"/>
      <c r="I307" s="40"/>
      <c r="J307" s="71"/>
      <c r="K307" s="71"/>
      <c r="L307" s="72"/>
      <c r="N307" s="55"/>
    </row>
    <row r="308" spans="1:14" outlineLevel="1" x14ac:dyDescent="0.35">
      <c r="A308" s="25" t="s">
        <v>363</v>
      </c>
      <c r="B308" s="40"/>
      <c r="C308" s="71"/>
      <c r="D308" s="71"/>
      <c r="E308" s="72"/>
      <c r="H308" s="23"/>
      <c r="I308" s="40"/>
      <c r="J308" s="71"/>
      <c r="K308" s="71"/>
      <c r="L308" s="72"/>
      <c r="N308" s="55"/>
    </row>
    <row r="309" spans="1:14" outlineLevel="1" x14ac:dyDescent="0.35">
      <c r="A309" s="25" t="s">
        <v>364</v>
      </c>
      <c r="B309" s="40"/>
      <c r="C309" s="71"/>
      <c r="D309" s="71"/>
      <c r="E309" s="72"/>
      <c r="H309" s="23"/>
      <c r="I309" s="40"/>
      <c r="J309" s="71"/>
      <c r="K309" s="71"/>
      <c r="L309" s="72"/>
      <c r="N309" s="55"/>
    </row>
    <row r="310" spans="1:14" outlineLevel="1" x14ac:dyDescent="0.35">
      <c r="A310" s="25" t="s">
        <v>365</v>
      </c>
      <c r="H310" s="23"/>
      <c r="N310" s="55"/>
    </row>
    <row r="311" spans="1:14" ht="37" x14ac:dyDescent="0.35">
      <c r="A311" s="37"/>
      <c r="B311" s="36" t="s">
        <v>31</v>
      </c>
      <c r="C311" s="37"/>
      <c r="D311" s="37"/>
      <c r="E311" s="37"/>
      <c r="F311" s="37"/>
      <c r="G311" s="38"/>
      <c r="H311" s="23"/>
      <c r="I311" s="29"/>
      <c r="J311" s="31"/>
      <c r="K311" s="31"/>
      <c r="L311" s="31"/>
      <c r="M311" s="31"/>
      <c r="N311" s="55"/>
    </row>
    <row r="312" spans="1:14" x14ac:dyDescent="0.35">
      <c r="A312" s="25" t="s">
        <v>5</v>
      </c>
      <c r="B312" s="48" t="s">
        <v>366</v>
      </c>
      <c r="C312" s="222" t="s">
        <v>2540</v>
      </c>
      <c r="H312" s="23"/>
      <c r="I312" s="48"/>
      <c r="J312" s="71"/>
      <c r="N312" s="55"/>
    </row>
    <row r="313" spans="1:14" outlineLevel="1" x14ac:dyDescent="0.35">
      <c r="A313" s="25" t="s">
        <v>367</v>
      </c>
      <c r="B313" s="48"/>
      <c r="C313" s="71"/>
      <c r="H313" s="23"/>
      <c r="I313" s="48"/>
      <c r="J313" s="71"/>
      <c r="N313" s="55"/>
    </row>
    <row r="314" spans="1:14" outlineLevel="1" x14ac:dyDescent="0.35">
      <c r="A314" s="25" t="s">
        <v>368</v>
      </c>
      <c r="B314" s="48"/>
      <c r="C314" s="71"/>
      <c r="H314" s="23"/>
      <c r="I314" s="48"/>
      <c r="J314" s="71"/>
      <c r="N314" s="55"/>
    </row>
    <row r="315" spans="1:14" outlineLevel="1" x14ac:dyDescent="0.35">
      <c r="A315" s="25" t="s">
        <v>369</v>
      </c>
      <c r="B315" s="48"/>
      <c r="C315" s="71"/>
      <c r="H315" s="23"/>
      <c r="I315" s="48"/>
      <c r="J315" s="71"/>
      <c r="N315" s="55"/>
    </row>
    <row r="316" spans="1:14" outlineLevel="1" x14ac:dyDescent="0.35">
      <c r="A316" s="25" t="s">
        <v>370</v>
      </c>
      <c r="B316" s="48"/>
      <c r="C316" s="71"/>
      <c r="H316" s="23"/>
      <c r="I316" s="48"/>
      <c r="J316" s="71"/>
      <c r="N316" s="55"/>
    </row>
    <row r="317" spans="1:14" outlineLevel="1" x14ac:dyDescent="0.35">
      <c r="A317" s="25" t="s">
        <v>371</v>
      </c>
      <c r="B317" s="48"/>
      <c r="C317" s="71"/>
      <c r="H317" s="23"/>
      <c r="I317" s="48"/>
      <c r="J317" s="71"/>
      <c r="N317" s="55"/>
    </row>
    <row r="318" spans="1:14" outlineLevel="1" x14ac:dyDescent="0.35">
      <c r="A318" s="25" t="s">
        <v>372</v>
      </c>
      <c r="B318" s="48"/>
      <c r="C318" s="71"/>
      <c r="H318" s="23"/>
      <c r="I318" s="48"/>
      <c r="J318" s="71"/>
      <c r="N318" s="55"/>
    </row>
    <row r="319" spans="1:14" ht="18.5"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373</v>
      </c>
      <c r="C320" s="44"/>
      <c r="D320" s="44"/>
      <c r="E320" s="46"/>
      <c r="F320" s="47"/>
      <c r="G320" s="47"/>
      <c r="H320" s="23"/>
      <c r="L320" s="23"/>
      <c r="M320" s="23"/>
      <c r="N320" s="55"/>
    </row>
    <row r="321" spans="1:14" outlineLevel="1" x14ac:dyDescent="0.35">
      <c r="A321" s="25" t="s">
        <v>374</v>
      </c>
      <c r="B321" s="40" t="s">
        <v>375</v>
      </c>
      <c r="C321" s="40"/>
      <c r="H321" s="23"/>
      <c r="I321" s="55"/>
      <c r="J321" s="55"/>
      <c r="K321" s="55"/>
      <c r="L321" s="55"/>
      <c r="M321" s="55"/>
      <c r="N321" s="55"/>
    </row>
    <row r="322" spans="1:14" outlineLevel="1" x14ac:dyDescent="0.35">
      <c r="A322" s="25" t="s">
        <v>376</v>
      </c>
      <c r="B322" s="40" t="s">
        <v>377</v>
      </c>
      <c r="C322" s="40"/>
      <c r="H322" s="23"/>
      <c r="I322" s="55"/>
      <c r="J322" s="55"/>
      <c r="K322" s="55"/>
      <c r="L322" s="55"/>
      <c r="M322" s="55"/>
      <c r="N322" s="55"/>
    </row>
    <row r="323" spans="1:14" outlineLevel="1" x14ac:dyDescent="0.35">
      <c r="A323" s="25" t="s">
        <v>378</v>
      </c>
      <c r="B323" s="40" t="s">
        <v>379</v>
      </c>
      <c r="C323" s="40"/>
      <c r="H323" s="23"/>
      <c r="I323" s="55"/>
      <c r="J323" s="55"/>
      <c r="K323" s="55"/>
      <c r="L323" s="55"/>
      <c r="M323" s="55"/>
      <c r="N323" s="55"/>
    </row>
    <row r="324" spans="1:14" outlineLevel="1" x14ac:dyDescent="0.35">
      <c r="A324" s="25" t="s">
        <v>380</v>
      </c>
      <c r="B324" s="40" t="s">
        <v>381</v>
      </c>
      <c r="H324" s="23"/>
      <c r="I324" s="55"/>
      <c r="J324" s="55"/>
      <c r="K324" s="55"/>
      <c r="L324" s="55"/>
      <c r="M324" s="55"/>
      <c r="N324" s="55"/>
    </row>
    <row r="325" spans="1:14" outlineLevel="1" x14ac:dyDescent="0.35">
      <c r="A325" s="25" t="s">
        <v>382</v>
      </c>
      <c r="B325" s="40" t="s">
        <v>383</v>
      </c>
      <c r="H325" s="23"/>
      <c r="I325" s="55"/>
      <c r="J325" s="55"/>
      <c r="K325" s="55"/>
      <c r="L325" s="55"/>
      <c r="M325" s="55"/>
      <c r="N325" s="55"/>
    </row>
    <row r="326" spans="1:14" outlineLevel="1" x14ac:dyDescent="0.35">
      <c r="A326" s="25" t="s">
        <v>384</v>
      </c>
      <c r="B326" s="40" t="s">
        <v>385</v>
      </c>
      <c r="H326" s="23"/>
      <c r="I326" s="55"/>
      <c r="J326" s="55"/>
      <c r="K326" s="55"/>
      <c r="L326" s="55"/>
      <c r="M326" s="55"/>
      <c r="N326" s="55"/>
    </row>
    <row r="327" spans="1:14" outlineLevel="1" x14ac:dyDescent="0.35">
      <c r="A327" s="25" t="s">
        <v>386</v>
      </c>
      <c r="B327" s="40" t="s">
        <v>387</v>
      </c>
      <c r="H327" s="23"/>
      <c r="I327" s="55"/>
      <c r="J327" s="55"/>
      <c r="K327" s="55"/>
      <c r="L327" s="55"/>
      <c r="M327" s="55"/>
      <c r="N327" s="55"/>
    </row>
    <row r="328" spans="1:14" outlineLevel="1" x14ac:dyDescent="0.35">
      <c r="A328" s="25" t="s">
        <v>388</v>
      </c>
      <c r="B328" s="40" t="s">
        <v>389</v>
      </c>
      <c r="H328" s="23"/>
      <c r="I328" s="55"/>
      <c r="J328" s="55"/>
      <c r="K328" s="55"/>
      <c r="L328" s="55"/>
      <c r="M328" s="55"/>
      <c r="N328" s="55"/>
    </row>
    <row r="329" spans="1:14" outlineLevel="1" x14ac:dyDescent="0.35">
      <c r="A329" s="25" t="s">
        <v>390</v>
      </c>
      <c r="B329" s="40" t="s">
        <v>391</v>
      </c>
      <c r="H329" s="23"/>
      <c r="I329" s="55"/>
      <c r="J329" s="55"/>
      <c r="K329" s="55"/>
      <c r="L329" s="55"/>
      <c r="M329" s="55"/>
      <c r="N329" s="55"/>
    </row>
    <row r="330" spans="1:14" outlineLevel="1" x14ac:dyDescent="0.35">
      <c r="A330" s="25" t="s">
        <v>392</v>
      </c>
      <c r="B330" s="54" t="s">
        <v>393</v>
      </c>
      <c r="H330" s="23"/>
      <c r="I330" s="55"/>
      <c r="J330" s="55"/>
      <c r="K330" s="55"/>
      <c r="L330" s="55"/>
      <c r="M330" s="55"/>
      <c r="N330" s="55"/>
    </row>
    <row r="331" spans="1:14" outlineLevel="1" x14ac:dyDescent="0.35">
      <c r="A331" s="25" t="s">
        <v>394</v>
      </c>
      <c r="B331" s="54" t="s">
        <v>393</v>
      </c>
      <c r="H331" s="23"/>
      <c r="I331" s="55"/>
      <c r="J331" s="55"/>
      <c r="K331" s="55"/>
      <c r="L331" s="55"/>
      <c r="M331" s="55"/>
      <c r="N331" s="55"/>
    </row>
    <row r="332" spans="1:14" outlineLevel="1" x14ac:dyDescent="0.35">
      <c r="A332" s="25" t="s">
        <v>395</v>
      </c>
      <c r="B332" s="54" t="s">
        <v>393</v>
      </c>
      <c r="H332" s="23"/>
      <c r="I332" s="55"/>
      <c r="J332" s="55"/>
      <c r="K332" s="55"/>
      <c r="L332" s="55"/>
      <c r="M332" s="55"/>
      <c r="N332" s="55"/>
    </row>
    <row r="333" spans="1:14" outlineLevel="1" x14ac:dyDescent="0.35">
      <c r="A333" s="25" t="s">
        <v>396</v>
      </c>
      <c r="B333" s="54" t="s">
        <v>393</v>
      </c>
      <c r="H333" s="23"/>
      <c r="I333" s="55"/>
      <c r="J333" s="55"/>
      <c r="K333" s="55"/>
      <c r="L333" s="55"/>
      <c r="M333" s="55"/>
      <c r="N333" s="55"/>
    </row>
    <row r="334" spans="1:14" outlineLevel="1" x14ac:dyDescent="0.35">
      <c r="A334" s="25" t="s">
        <v>397</v>
      </c>
      <c r="B334" s="54" t="s">
        <v>393</v>
      </c>
      <c r="H334" s="23"/>
      <c r="I334" s="55"/>
      <c r="J334" s="55"/>
      <c r="K334" s="55"/>
      <c r="L334" s="55"/>
      <c r="M334" s="55"/>
      <c r="N334" s="55"/>
    </row>
    <row r="335" spans="1:14" outlineLevel="1" x14ac:dyDescent="0.35">
      <c r="A335" s="25" t="s">
        <v>398</v>
      </c>
      <c r="B335" s="54" t="s">
        <v>393</v>
      </c>
      <c r="H335" s="23"/>
      <c r="I335" s="55"/>
      <c r="J335" s="55"/>
      <c r="K335" s="55"/>
      <c r="L335" s="55"/>
      <c r="M335" s="55"/>
      <c r="N335" s="55"/>
    </row>
    <row r="336" spans="1:14" outlineLevel="1" x14ac:dyDescent="0.35">
      <c r="A336" s="25" t="s">
        <v>399</v>
      </c>
      <c r="B336" s="54" t="s">
        <v>393</v>
      </c>
      <c r="H336" s="23"/>
      <c r="I336" s="55"/>
      <c r="J336" s="55"/>
      <c r="K336" s="55"/>
      <c r="L336" s="55"/>
      <c r="M336" s="55"/>
      <c r="N336" s="55"/>
    </row>
    <row r="337" spans="1:14" outlineLevel="1" x14ac:dyDescent="0.35">
      <c r="A337" s="25" t="s">
        <v>400</v>
      </c>
      <c r="B337" s="54" t="s">
        <v>393</v>
      </c>
      <c r="H337" s="23"/>
      <c r="I337" s="55"/>
      <c r="J337" s="55"/>
      <c r="K337" s="55"/>
      <c r="L337" s="55"/>
      <c r="M337" s="55"/>
      <c r="N337" s="55"/>
    </row>
    <row r="338" spans="1:14" outlineLevel="1" x14ac:dyDescent="0.35">
      <c r="A338" s="25" t="s">
        <v>401</v>
      </c>
      <c r="B338" s="54" t="s">
        <v>393</v>
      </c>
      <c r="H338" s="23"/>
      <c r="I338" s="55"/>
      <c r="J338" s="55"/>
      <c r="K338" s="55"/>
      <c r="L338" s="55"/>
      <c r="M338" s="55"/>
      <c r="N338" s="55"/>
    </row>
    <row r="339" spans="1:14" outlineLevel="1" x14ac:dyDescent="0.35">
      <c r="A339" s="25" t="s">
        <v>402</v>
      </c>
      <c r="B339" s="54" t="s">
        <v>393</v>
      </c>
      <c r="H339" s="23"/>
      <c r="I339" s="55"/>
      <c r="J339" s="55"/>
      <c r="K339" s="55"/>
      <c r="L339" s="55"/>
      <c r="M339" s="55"/>
      <c r="N339" s="55"/>
    </row>
    <row r="340" spans="1:14" outlineLevel="1" x14ac:dyDescent="0.35">
      <c r="A340" s="25" t="s">
        <v>403</v>
      </c>
      <c r="B340" s="54" t="s">
        <v>393</v>
      </c>
      <c r="H340" s="23"/>
      <c r="I340" s="55"/>
      <c r="J340" s="55"/>
      <c r="K340" s="55"/>
      <c r="L340" s="55"/>
      <c r="M340" s="55"/>
      <c r="N340" s="55"/>
    </row>
    <row r="341" spans="1:14" outlineLevel="1" x14ac:dyDescent="0.35">
      <c r="A341" s="25" t="s">
        <v>404</v>
      </c>
      <c r="B341" s="54" t="s">
        <v>393</v>
      </c>
      <c r="H341" s="23"/>
      <c r="I341" s="55"/>
      <c r="J341" s="55"/>
      <c r="K341" s="55"/>
      <c r="L341" s="55"/>
      <c r="M341" s="55"/>
      <c r="N341" s="55"/>
    </row>
    <row r="342" spans="1:14" outlineLevel="1" x14ac:dyDescent="0.35">
      <c r="A342" s="25" t="s">
        <v>405</v>
      </c>
      <c r="B342" s="54" t="s">
        <v>393</v>
      </c>
      <c r="H342" s="23"/>
      <c r="I342" s="55"/>
      <c r="J342" s="55"/>
      <c r="K342" s="55"/>
      <c r="L342" s="55"/>
      <c r="M342" s="55"/>
      <c r="N342" s="55"/>
    </row>
    <row r="343" spans="1:14" outlineLevel="1" x14ac:dyDescent="0.35">
      <c r="A343" s="25" t="s">
        <v>406</v>
      </c>
      <c r="B343" s="54" t="s">
        <v>393</v>
      </c>
      <c r="H343" s="23"/>
      <c r="I343" s="55"/>
      <c r="J343" s="55"/>
      <c r="K343" s="55"/>
      <c r="L343" s="55"/>
      <c r="M343" s="55"/>
      <c r="N343" s="55"/>
    </row>
    <row r="344" spans="1:14" outlineLevel="1" x14ac:dyDescent="0.35">
      <c r="A344" s="25" t="s">
        <v>407</v>
      </c>
      <c r="B344" s="54" t="s">
        <v>393</v>
      </c>
      <c r="H344" s="23"/>
      <c r="I344" s="55"/>
      <c r="J344" s="55"/>
      <c r="K344" s="55"/>
      <c r="L344" s="55"/>
      <c r="M344" s="55"/>
      <c r="N344" s="55"/>
    </row>
    <row r="345" spans="1:14" outlineLevel="1" x14ac:dyDescent="0.35">
      <c r="A345" s="25" t="s">
        <v>408</v>
      </c>
      <c r="B345" s="54" t="s">
        <v>393</v>
      </c>
      <c r="H345" s="23"/>
      <c r="I345" s="55"/>
      <c r="J345" s="55"/>
      <c r="K345" s="55"/>
      <c r="L345" s="55"/>
      <c r="M345" s="55"/>
      <c r="N345" s="55"/>
    </row>
    <row r="346" spans="1:14" outlineLevel="1" x14ac:dyDescent="0.35">
      <c r="A346" s="25" t="s">
        <v>409</v>
      </c>
      <c r="B346" s="54" t="s">
        <v>393</v>
      </c>
      <c r="H346" s="23"/>
      <c r="I346" s="55"/>
      <c r="J346" s="55"/>
      <c r="K346" s="55"/>
      <c r="L346" s="55"/>
      <c r="M346" s="55"/>
      <c r="N346" s="55"/>
    </row>
    <row r="347" spans="1:14" outlineLevel="1" x14ac:dyDescent="0.35">
      <c r="A347" s="25" t="s">
        <v>410</v>
      </c>
      <c r="B347" s="54" t="s">
        <v>393</v>
      </c>
      <c r="H347" s="23"/>
      <c r="I347" s="55"/>
      <c r="J347" s="55"/>
      <c r="K347" s="55"/>
      <c r="L347" s="55"/>
      <c r="M347" s="55"/>
      <c r="N347" s="55"/>
    </row>
    <row r="348" spans="1:14" outlineLevel="1" x14ac:dyDescent="0.35">
      <c r="A348" s="25" t="s">
        <v>411</v>
      </c>
      <c r="B348" s="54" t="s">
        <v>393</v>
      </c>
      <c r="H348" s="23"/>
      <c r="I348" s="55"/>
      <c r="J348" s="55"/>
      <c r="K348" s="55"/>
      <c r="L348" s="55"/>
      <c r="M348" s="55"/>
      <c r="N348" s="55"/>
    </row>
    <row r="349" spans="1:14" outlineLevel="1" x14ac:dyDescent="0.35">
      <c r="A349" s="25" t="s">
        <v>412</v>
      </c>
      <c r="B349" s="54" t="s">
        <v>393</v>
      </c>
      <c r="H349" s="23"/>
      <c r="I349" s="55"/>
      <c r="J349" s="55"/>
      <c r="K349" s="55"/>
      <c r="L349" s="55"/>
      <c r="M349" s="55"/>
      <c r="N349" s="55"/>
    </row>
    <row r="350" spans="1:14" outlineLevel="1" x14ac:dyDescent="0.35">
      <c r="A350" s="25" t="s">
        <v>413</v>
      </c>
      <c r="B350" s="54" t="s">
        <v>393</v>
      </c>
      <c r="H350" s="23"/>
      <c r="I350" s="55"/>
      <c r="J350" s="55"/>
      <c r="K350" s="55"/>
      <c r="L350" s="55"/>
      <c r="M350" s="55"/>
      <c r="N350" s="55"/>
    </row>
    <row r="351" spans="1:14" outlineLevel="1" x14ac:dyDescent="0.35">
      <c r="A351" s="25" t="s">
        <v>414</v>
      </c>
      <c r="B351" s="54" t="s">
        <v>393</v>
      </c>
      <c r="H351" s="23"/>
      <c r="I351" s="55"/>
      <c r="J351" s="55"/>
      <c r="K351" s="55"/>
      <c r="L351" s="55"/>
      <c r="M351" s="55"/>
      <c r="N351" s="55"/>
    </row>
    <row r="352" spans="1:14" outlineLevel="1" x14ac:dyDescent="0.35">
      <c r="A352" s="25" t="s">
        <v>415</v>
      </c>
      <c r="B352" s="54" t="s">
        <v>393</v>
      </c>
      <c r="H352" s="23"/>
      <c r="I352" s="55"/>
      <c r="J352" s="55"/>
      <c r="K352" s="55"/>
      <c r="L352" s="55"/>
      <c r="M352" s="55"/>
      <c r="N352" s="55"/>
    </row>
    <row r="353" spans="1:14" outlineLevel="1" x14ac:dyDescent="0.35">
      <c r="A353" s="25" t="s">
        <v>416</v>
      </c>
      <c r="B353" s="54" t="s">
        <v>393</v>
      </c>
      <c r="H353" s="23"/>
      <c r="I353" s="55"/>
      <c r="J353" s="55"/>
      <c r="K353" s="55"/>
      <c r="L353" s="55"/>
      <c r="M353" s="55"/>
      <c r="N353" s="55"/>
    </row>
    <row r="354" spans="1:14" outlineLevel="1" x14ac:dyDescent="0.35">
      <c r="A354" s="25" t="s">
        <v>417</v>
      </c>
      <c r="B354" s="54" t="s">
        <v>393</v>
      </c>
      <c r="H354" s="23"/>
      <c r="I354" s="55"/>
      <c r="J354" s="55"/>
      <c r="K354" s="55"/>
      <c r="L354" s="55"/>
      <c r="M354" s="55"/>
      <c r="N354" s="55"/>
    </row>
    <row r="355" spans="1:14" outlineLevel="1" x14ac:dyDescent="0.35">
      <c r="A355" s="25" t="s">
        <v>418</v>
      </c>
      <c r="B355" s="54" t="s">
        <v>393</v>
      </c>
      <c r="H355" s="23"/>
      <c r="I355" s="55"/>
      <c r="J355" s="55"/>
      <c r="K355" s="55"/>
      <c r="L355" s="55"/>
      <c r="M355" s="55"/>
      <c r="N355" s="55"/>
    </row>
    <row r="356" spans="1:14" outlineLevel="1" x14ac:dyDescent="0.35">
      <c r="A356" s="25" t="s">
        <v>419</v>
      </c>
      <c r="B356" s="54" t="s">
        <v>393</v>
      </c>
      <c r="H356" s="23"/>
      <c r="I356" s="55"/>
      <c r="J356" s="55"/>
      <c r="K356" s="55"/>
      <c r="L356" s="55"/>
      <c r="M356" s="55"/>
      <c r="N356" s="55"/>
    </row>
    <row r="357" spans="1:14" outlineLevel="1" x14ac:dyDescent="0.35">
      <c r="A357" s="25" t="s">
        <v>420</v>
      </c>
      <c r="B357" s="54" t="s">
        <v>393</v>
      </c>
      <c r="H357" s="23"/>
      <c r="I357" s="55"/>
      <c r="J357" s="55"/>
      <c r="K357" s="55"/>
      <c r="L357" s="55"/>
      <c r="M357" s="55"/>
      <c r="N357" s="55"/>
    </row>
    <row r="358" spans="1:14" outlineLevel="1" x14ac:dyDescent="0.35">
      <c r="A358" s="25" t="s">
        <v>421</v>
      </c>
      <c r="B358" s="54" t="s">
        <v>393</v>
      </c>
      <c r="H358" s="23"/>
      <c r="I358" s="55"/>
      <c r="J358" s="55"/>
      <c r="K358" s="55"/>
      <c r="L358" s="55"/>
      <c r="M358" s="55"/>
      <c r="N358" s="55"/>
    </row>
    <row r="359" spans="1:14" outlineLevel="1" x14ac:dyDescent="0.35">
      <c r="A359" s="25" t="s">
        <v>422</v>
      </c>
      <c r="B359" s="54" t="s">
        <v>393</v>
      </c>
      <c r="H359" s="23"/>
      <c r="I359" s="55"/>
      <c r="J359" s="55"/>
      <c r="K359" s="55"/>
      <c r="L359" s="55"/>
      <c r="M359" s="55"/>
      <c r="N359" s="55"/>
    </row>
    <row r="360" spans="1:14" outlineLevel="1" x14ac:dyDescent="0.35">
      <c r="A360" s="25" t="s">
        <v>423</v>
      </c>
      <c r="B360" s="54" t="s">
        <v>393</v>
      </c>
      <c r="H360" s="23"/>
      <c r="I360" s="55"/>
      <c r="J360" s="55"/>
      <c r="K360" s="55"/>
      <c r="L360" s="55"/>
      <c r="M360" s="55"/>
      <c r="N360" s="55"/>
    </row>
    <row r="361" spans="1:14" outlineLevel="1" x14ac:dyDescent="0.35">
      <c r="A361" s="25" t="s">
        <v>424</v>
      </c>
      <c r="B361" s="54" t="s">
        <v>393</v>
      </c>
      <c r="H361" s="23"/>
      <c r="I361" s="55"/>
      <c r="J361" s="55"/>
      <c r="K361" s="55"/>
      <c r="L361" s="55"/>
      <c r="M361" s="55"/>
      <c r="N361" s="55"/>
    </row>
    <row r="362" spans="1:14" outlineLevel="1" x14ac:dyDescent="0.35">
      <c r="A362" s="25" t="s">
        <v>425</v>
      </c>
      <c r="B362" s="54" t="s">
        <v>393</v>
      </c>
      <c r="H362" s="23"/>
      <c r="I362" s="55"/>
      <c r="J362" s="55"/>
      <c r="K362" s="55"/>
      <c r="L362" s="55"/>
      <c r="M362" s="55"/>
      <c r="N362" s="55"/>
    </row>
    <row r="363" spans="1:14" outlineLevel="1" x14ac:dyDescent="0.35">
      <c r="A363" s="25" t="s">
        <v>426</v>
      </c>
      <c r="B363" s="54" t="s">
        <v>393</v>
      </c>
      <c r="H363" s="23"/>
      <c r="I363" s="55"/>
      <c r="J363" s="55"/>
      <c r="K363" s="55"/>
      <c r="L363" s="55"/>
      <c r="M363" s="55"/>
      <c r="N363" s="55"/>
    </row>
    <row r="364" spans="1:14" outlineLevel="1" x14ac:dyDescent="0.35">
      <c r="A364" s="25" t="s">
        <v>427</v>
      </c>
      <c r="B364" s="54" t="s">
        <v>393</v>
      </c>
      <c r="H364" s="23"/>
      <c r="I364" s="55"/>
      <c r="J364" s="55"/>
      <c r="K364" s="55"/>
      <c r="L364" s="55"/>
      <c r="M364" s="55"/>
      <c r="N364" s="55"/>
    </row>
    <row r="365" spans="1:14" outlineLevel="1" x14ac:dyDescent="0.35">
      <c r="A365" s="25" t="s">
        <v>428</v>
      </c>
      <c r="B365" s="54" t="s">
        <v>393</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6000000}">
    <sortState xmlns:xlrd2="http://schemas.microsoft.com/office/spreadsheetml/2017/richdata2" ref="L113:L127">
      <sortCondition ref="L112:L126"/>
    </sortState>
  </autoFilter>
  <phoneticPr fontId="42" type="noConversion"/>
  <hyperlinks>
    <hyperlink ref="B6" location="'A. HTT General'!B13" display="1. Basic Facts" xr:uid="{00000000-0004-0000-0600-000000000000}"/>
    <hyperlink ref="B7" location="'A. HTT General'!B26" display="2. Regulatory Summary" xr:uid="{00000000-0004-0000-0600-000001000000}"/>
    <hyperlink ref="B8" location="'A. HTT General'!B36" display="3. General Cover Pool / Covered Bond Information" xr:uid="{00000000-0004-0000-0600-000002000000}"/>
    <hyperlink ref="B9" location="'A. HTT General'!B285" display="4. References to Capital Requirements Regulation (CRR) 129(7)" xr:uid="{00000000-0004-0000-0600-000003000000}"/>
    <hyperlink ref="B11" location="'A. HTT General'!B319" display="6. Other relevant information" xr:uid="{00000000-0004-0000-0600-000004000000}"/>
    <hyperlink ref="C289" location="'A. HTT General'!A39" display="'A. HTT General'!A39" xr:uid="{00000000-0004-0000-0600-000005000000}"/>
    <hyperlink ref="C290" location="'B1. HTT Mortgage Assets'!B43" display="'B1. HTT Mortgage Assets'!B43" xr:uid="{00000000-0004-0000-0600-000006000000}"/>
    <hyperlink ref="D290" location="'B2. HTT Public Sector Assets'!B48" display="'B2. HTT Public Sector Assets'!B48" xr:uid="{00000000-0004-0000-0600-000007000000}"/>
    <hyperlink ref="C291" location="'A. HTT General'!A52" display="'A. HTT General'!A52" xr:uid="{00000000-0004-0000-0600-000008000000}"/>
    <hyperlink ref="C295" location="'A. HTT General'!B163" display="'A. HTT General'!B163" xr:uid="{00000000-0004-0000-0600-000009000000}"/>
    <hyperlink ref="C296" location="'A. HTT General'!B137" display="'A. HTT General'!B137" xr:uid="{00000000-0004-0000-0600-00000A000000}"/>
    <hyperlink ref="C297" location="'C. HTT Harmonised Glossary'!B17" display="'C. HTT Harmonised Glossary'!B17" xr:uid="{00000000-0004-0000-0600-00000B000000}"/>
    <hyperlink ref="C298" location="'A. HTT General'!B65" display="'A. HTT General'!B65" xr:uid="{00000000-0004-0000-0600-00000C000000}"/>
    <hyperlink ref="C299" location="'A. HTT General'!B88" display="'A. HTT General'!B88" xr:uid="{00000000-0004-0000-0600-00000D000000}"/>
    <hyperlink ref="C300" location="'B1. HTT Mortgage Assets'!B180" display="'B1. HTT Mortgage Assets'!B180" xr:uid="{00000000-0004-0000-0600-00000E000000}"/>
    <hyperlink ref="D300" location="'B2. HTT Public Sector Assets'!B166" display="'B2. HTT Public Sector Assets'!B166" xr:uid="{00000000-0004-0000-0600-00000F000000}"/>
    <hyperlink ref="B27" r:id="rId1" display="UCITS Compliance" xr:uid="{00000000-0004-0000-0600-000010000000}"/>
    <hyperlink ref="B28" r:id="rId2" xr:uid="{00000000-0004-0000-0600-000011000000}"/>
    <hyperlink ref="B29" r:id="rId3" xr:uid="{00000000-0004-0000-0600-000012000000}"/>
    <hyperlink ref="B10" location="'A. HTT General'!B311" display="5. References to Capital Requirements Regulation (CRR) 129(1)" xr:uid="{00000000-0004-0000-0600-000013000000}"/>
    <hyperlink ref="D292" location="'B1. HTT Mortgage Assets'!B287" display="'B1. HTT Mortgage Assets'!B287" xr:uid="{00000000-0004-0000-0600-000014000000}"/>
    <hyperlink ref="C292" location="'B1. HTT Mortgage Assets'!B186" display="'B1. HTT Mortgage Assets'!B186" xr:uid="{00000000-0004-0000-0600-000015000000}"/>
    <hyperlink ref="C288" location="'A. HTT General'!A38" display="'A. HTT General'!A38" xr:uid="{00000000-0004-0000-0600-000016000000}"/>
    <hyperlink ref="C294" location="'A. HTT General'!B111" display="'A. HTT General'!B111" xr:uid="{00000000-0004-0000-0600-000017000000}"/>
    <hyperlink ref="F292" location="'B2. HTT Public Sector Assets'!A18" display="'B2. HTT Public Sector Assets'!A18" xr:uid="{00000000-0004-0000-0600-000018000000}"/>
    <hyperlink ref="D293" location="'B2. HTT Public Sector Assets'!B129" display="'B2. HTT Public Sector Assets'!B129" xr:uid="{00000000-0004-0000-0600-000019000000}"/>
    <hyperlink ref="C293" location="'B1. HTT Mortgage Assets'!B149" display="'B1. HTT Mortgage Assets'!B149" xr:uid="{00000000-0004-0000-0600-00001A000000}"/>
    <hyperlink ref="C312" location="'A. HTT General'!C173" display="C173" xr:uid="{00000000-0004-0000-0600-00001B000000}"/>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578"/>
  <sheetViews>
    <sheetView zoomScale="75" zoomScaleNormal="75" workbookViewId="0"/>
  </sheetViews>
  <sheetFormatPr defaultColWidth="8.81640625" defaultRowHeight="14.5" outlineLevelRow="1" x14ac:dyDescent="0.35"/>
  <cols>
    <col min="1" max="1" width="13.81640625" style="108" customWidth="1"/>
    <col min="2" max="2" width="60.81640625" style="108" customWidth="1"/>
    <col min="3" max="3" width="41" style="108" customWidth="1"/>
    <col min="4" max="4" width="40.81640625" style="108" customWidth="1"/>
    <col min="5" max="5" width="6.7265625" style="108" customWidth="1"/>
    <col min="6" max="6" width="41.54296875" style="108" customWidth="1"/>
    <col min="7" max="7" width="41.54296875" style="103" customWidth="1"/>
    <col min="8" max="16384" width="8.81640625" style="104"/>
  </cols>
  <sheetData>
    <row r="1" spans="1:7" ht="31" x14ac:dyDescent="0.35">
      <c r="A1" s="148" t="s">
        <v>429</v>
      </c>
      <c r="B1" s="148"/>
      <c r="C1" s="103"/>
      <c r="D1" s="103"/>
      <c r="E1" s="103"/>
      <c r="F1" s="156" t="s">
        <v>1657</v>
      </c>
    </row>
    <row r="2" spans="1:7" ht="15" thickBot="1" x14ac:dyDescent="0.4">
      <c r="A2" s="103"/>
      <c r="B2" s="103"/>
      <c r="C2" s="103"/>
      <c r="D2" s="103"/>
      <c r="E2" s="103"/>
      <c r="F2" s="103"/>
    </row>
    <row r="3" spans="1:7" ht="19" thickBot="1" x14ac:dyDescent="0.4">
      <c r="A3" s="105"/>
      <c r="B3" s="106" t="s">
        <v>23</v>
      </c>
      <c r="C3" s="107" t="s">
        <v>1550</v>
      </c>
      <c r="D3" s="105"/>
      <c r="E3" s="105"/>
      <c r="F3" s="103"/>
      <c r="G3" s="105"/>
    </row>
    <row r="4" spans="1:7" ht="15" thickBot="1" x14ac:dyDescent="0.4"/>
    <row r="5" spans="1:7" ht="18.5" x14ac:dyDescent="0.35">
      <c r="A5" s="109"/>
      <c r="B5" s="110" t="s">
        <v>430</v>
      </c>
      <c r="C5" s="109"/>
      <c r="E5" s="111"/>
      <c r="F5" s="111"/>
    </row>
    <row r="6" spans="1:7" x14ac:dyDescent="0.35">
      <c r="B6" s="112" t="s">
        <v>431</v>
      </c>
    </row>
    <row r="7" spans="1:7" x14ac:dyDescent="0.35">
      <c r="B7" s="113" t="s">
        <v>432</v>
      </c>
    </row>
    <row r="8" spans="1:7" ht="15" thickBot="1" x14ac:dyDescent="0.4">
      <c r="B8" s="114" t="s">
        <v>433</v>
      </c>
    </row>
    <row r="9" spans="1:7" x14ac:dyDescent="0.35">
      <c r="B9" s="115"/>
    </row>
    <row r="10" spans="1:7" ht="37" x14ac:dyDescent="0.35">
      <c r="A10" s="116" t="s">
        <v>33</v>
      </c>
      <c r="B10" s="116" t="s">
        <v>431</v>
      </c>
      <c r="C10" s="117"/>
      <c r="D10" s="117"/>
      <c r="E10" s="117"/>
      <c r="F10" s="117"/>
      <c r="G10" s="118"/>
    </row>
    <row r="11" spans="1:7" ht="15" customHeight="1" x14ac:dyDescent="0.35">
      <c r="A11" s="119"/>
      <c r="B11" s="120" t="s">
        <v>434</v>
      </c>
      <c r="C11" s="119" t="s">
        <v>65</v>
      </c>
      <c r="D11" s="119"/>
      <c r="E11" s="119"/>
      <c r="F11" s="121" t="s">
        <v>435</v>
      </c>
      <c r="G11" s="121"/>
    </row>
    <row r="12" spans="1:7" x14ac:dyDescent="0.35">
      <c r="A12" s="108" t="s">
        <v>436</v>
      </c>
      <c r="B12" s="108" t="s">
        <v>437</v>
      </c>
      <c r="C12" s="182">
        <f>'D. Insert Nat Trans Templ'!B92/1000000</f>
        <v>34739.804275930001</v>
      </c>
      <c r="F12" s="167">
        <f>IF($C$15=0,"",IF(C12="[for completion]","",C12/$C$15))</f>
        <v>1</v>
      </c>
    </row>
    <row r="13" spans="1:7" x14ac:dyDescent="0.35">
      <c r="A13" s="108" t="s">
        <v>438</v>
      </c>
      <c r="B13" s="108" t="s">
        <v>439</v>
      </c>
      <c r="C13" s="182">
        <v>0</v>
      </c>
      <c r="F13" s="167">
        <f>IF($C$15=0,"",IF(C13="[for completion]","",C13/$C$15))</f>
        <v>0</v>
      </c>
    </row>
    <row r="14" spans="1:7" x14ac:dyDescent="0.35">
      <c r="A14" s="108" t="s">
        <v>440</v>
      </c>
      <c r="B14" s="108" t="s">
        <v>98</v>
      </c>
      <c r="C14" s="182">
        <v>0</v>
      </c>
      <c r="F14" s="167">
        <f>IF($C$15=0,"",IF(C14="[for completion]","",C14/$C$15))</f>
        <v>0</v>
      </c>
    </row>
    <row r="15" spans="1:7" x14ac:dyDescent="0.35">
      <c r="A15" s="108" t="s">
        <v>441</v>
      </c>
      <c r="B15" s="123" t="s">
        <v>100</v>
      </c>
      <c r="C15" s="168">
        <f>SUM(C12:C14)</f>
        <v>34739.804275930001</v>
      </c>
      <c r="F15" s="142">
        <f>SUM(F12:F14)</f>
        <v>1</v>
      </c>
    </row>
    <row r="16" spans="1:7" outlineLevel="1" x14ac:dyDescent="0.35">
      <c r="A16" s="108" t="s">
        <v>442</v>
      </c>
      <c r="B16" s="125" t="s">
        <v>443</v>
      </c>
      <c r="C16" s="168"/>
      <c r="F16" s="167">
        <f t="shared" ref="F16:F17" si="0">IF($C$15=0,"",IF(C16="[for completion]","",C16/$C$15))</f>
        <v>0</v>
      </c>
    </row>
    <row r="17" spans="1:7" outlineLevel="1" x14ac:dyDescent="0.35">
      <c r="A17" s="108" t="s">
        <v>444</v>
      </c>
      <c r="B17" s="125" t="s">
        <v>1377</v>
      </c>
      <c r="C17" s="168"/>
      <c r="F17" s="167">
        <f t="shared" si="0"/>
        <v>0</v>
      </c>
    </row>
    <row r="18" spans="1:7" outlineLevel="1" x14ac:dyDescent="0.35">
      <c r="A18" s="108" t="s">
        <v>445</v>
      </c>
      <c r="B18" s="125"/>
      <c r="C18" s="168"/>
      <c r="F18" s="167"/>
    </row>
    <row r="19" spans="1:7" outlineLevel="1" x14ac:dyDescent="0.35">
      <c r="A19" s="108" t="s">
        <v>446</v>
      </c>
      <c r="B19" s="125"/>
      <c r="C19" s="168"/>
      <c r="F19" s="167"/>
    </row>
    <row r="20" spans="1:7" outlineLevel="1" x14ac:dyDescent="0.35">
      <c r="A20" s="108" t="s">
        <v>447</v>
      </c>
      <c r="B20" s="125"/>
      <c r="C20" s="168"/>
      <c r="F20" s="167"/>
    </row>
    <row r="21" spans="1:7" outlineLevel="1" x14ac:dyDescent="0.35">
      <c r="A21" s="108" t="s">
        <v>448</v>
      </c>
      <c r="B21" s="125"/>
      <c r="C21" s="168"/>
      <c r="F21" s="167"/>
    </row>
    <row r="22" spans="1:7" outlineLevel="1" x14ac:dyDescent="0.35">
      <c r="A22" s="108" t="s">
        <v>449</v>
      </c>
      <c r="B22" s="125"/>
      <c r="C22" s="168"/>
      <c r="F22" s="167"/>
    </row>
    <row r="23" spans="1:7" outlineLevel="1" x14ac:dyDescent="0.35">
      <c r="A23" s="108" t="s">
        <v>450</v>
      </c>
      <c r="B23" s="125"/>
      <c r="C23" s="168"/>
      <c r="F23" s="167"/>
    </row>
    <row r="24" spans="1:7" outlineLevel="1" x14ac:dyDescent="0.35">
      <c r="A24" s="108" t="s">
        <v>451</v>
      </c>
      <c r="B24" s="125"/>
      <c r="C24" s="168"/>
      <c r="F24" s="167"/>
    </row>
    <row r="25" spans="1:7" outlineLevel="1" x14ac:dyDescent="0.35">
      <c r="A25" s="108" t="s">
        <v>452</v>
      </c>
      <c r="B25" s="125"/>
      <c r="C25" s="168"/>
      <c r="F25" s="167"/>
    </row>
    <row r="26" spans="1:7" outlineLevel="1" x14ac:dyDescent="0.35">
      <c r="A26" s="108" t="s">
        <v>453</v>
      </c>
      <c r="B26" s="125"/>
      <c r="C26" s="169"/>
      <c r="D26" s="104"/>
      <c r="E26" s="104"/>
      <c r="F26" s="167"/>
    </row>
    <row r="27" spans="1:7" ht="15" customHeight="1" x14ac:dyDescent="0.35">
      <c r="A27" s="119"/>
      <c r="B27" s="120" t="s">
        <v>454</v>
      </c>
      <c r="C27" s="119" t="s">
        <v>455</v>
      </c>
      <c r="D27" s="119" t="s">
        <v>456</v>
      </c>
      <c r="E27" s="126"/>
      <c r="F27" s="119" t="s">
        <v>457</v>
      </c>
      <c r="G27" s="121"/>
    </row>
    <row r="28" spans="1:7" x14ac:dyDescent="0.35">
      <c r="A28" s="108" t="s">
        <v>458</v>
      </c>
      <c r="B28" s="108" t="s">
        <v>459</v>
      </c>
      <c r="C28" s="183">
        <f>'D. Insert Nat Trans Templ'!B101</f>
        <v>324857</v>
      </c>
      <c r="D28" s="183">
        <v>0</v>
      </c>
      <c r="F28" s="183">
        <f>IF(AND(C28="[For completion]",D28="[For completion]"),"[For completion]",SUM(C28:D28))</f>
        <v>324857</v>
      </c>
    </row>
    <row r="29" spans="1:7" outlineLevel="1" x14ac:dyDescent="0.35">
      <c r="A29" s="108" t="s">
        <v>460</v>
      </c>
      <c r="B29" s="127" t="s">
        <v>461</v>
      </c>
    </row>
    <row r="30" spans="1:7" outlineLevel="1" x14ac:dyDescent="0.35">
      <c r="A30" s="108" t="s">
        <v>462</v>
      </c>
      <c r="B30" s="127" t="s">
        <v>463</v>
      </c>
    </row>
    <row r="31" spans="1:7" outlineLevel="1" x14ac:dyDescent="0.35">
      <c r="A31" s="108" t="s">
        <v>464</v>
      </c>
      <c r="B31" s="127"/>
    </row>
    <row r="32" spans="1:7" outlineLevel="1" x14ac:dyDescent="0.35">
      <c r="A32" s="108" t="s">
        <v>465</v>
      </c>
      <c r="B32" s="127"/>
    </row>
    <row r="33" spans="1:7" outlineLevel="1" x14ac:dyDescent="0.35">
      <c r="A33" s="108" t="s">
        <v>1563</v>
      </c>
      <c r="B33" s="127"/>
    </row>
    <row r="34" spans="1:7" outlineLevel="1" x14ac:dyDescent="0.35">
      <c r="A34" s="108" t="s">
        <v>1564</v>
      </c>
      <c r="B34" s="127"/>
    </row>
    <row r="35" spans="1:7" ht="15" customHeight="1" x14ac:dyDescent="0.35">
      <c r="A35" s="119"/>
      <c r="B35" s="120" t="s">
        <v>466</v>
      </c>
      <c r="C35" s="119" t="s">
        <v>467</v>
      </c>
      <c r="D35" s="119" t="s">
        <v>468</v>
      </c>
      <c r="E35" s="126"/>
      <c r="F35" s="121" t="s">
        <v>435</v>
      </c>
      <c r="G35" s="121"/>
    </row>
    <row r="36" spans="1:7" x14ac:dyDescent="0.35">
      <c r="A36" s="108" t="s">
        <v>469</v>
      </c>
      <c r="B36" s="108" t="s">
        <v>470</v>
      </c>
      <c r="C36" s="215">
        <v>2.9398413499629871E-4</v>
      </c>
      <c r="D36" s="215">
        <v>0</v>
      </c>
      <c r="E36" s="170"/>
      <c r="F36" s="215">
        <f>C36</f>
        <v>2.9398413499629871E-4</v>
      </c>
    </row>
    <row r="37" spans="1:7" outlineLevel="1" x14ac:dyDescent="0.35">
      <c r="A37" s="108" t="s">
        <v>471</v>
      </c>
      <c r="C37" s="142"/>
      <c r="D37" s="142"/>
      <c r="E37" s="170"/>
      <c r="F37" s="142"/>
    </row>
    <row r="38" spans="1:7" outlineLevel="1" x14ac:dyDescent="0.35">
      <c r="A38" s="108" t="s">
        <v>472</v>
      </c>
      <c r="C38" s="142"/>
      <c r="D38" s="142"/>
      <c r="E38" s="170"/>
      <c r="F38" s="142"/>
    </row>
    <row r="39" spans="1:7" outlineLevel="1" x14ac:dyDescent="0.35">
      <c r="A39" s="108" t="s">
        <v>473</v>
      </c>
      <c r="C39" s="142"/>
      <c r="D39" s="142"/>
      <c r="E39" s="170"/>
      <c r="F39" s="142"/>
    </row>
    <row r="40" spans="1:7" outlineLevel="1" x14ac:dyDescent="0.35">
      <c r="A40" s="108" t="s">
        <v>474</v>
      </c>
      <c r="C40" s="142"/>
      <c r="D40" s="142"/>
      <c r="E40" s="170"/>
      <c r="F40" s="142"/>
    </row>
    <row r="41" spans="1:7" outlineLevel="1" x14ac:dyDescent="0.35">
      <c r="A41" s="108" t="s">
        <v>475</v>
      </c>
      <c r="C41" s="142"/>
      <c r="D41" s="142"/>
      <c r="E41" s="170"/>
      <c r="F41" s="142"/>
    </row>
    <row r="42" spans="1:7" outlineLevel="1" x14ac:dyDescent="0.35">
      <c r="A42" s="108" t="s">
        <v>476</v>
      </c>
      <c r="C42" s="142"/>
      <c r="D42" s="142"/>
      <c r="E42" s="170"/>
      <c r="F42" s="142"/>
    </row>
    <row r="43" spans="1:7" ht="15" customHeight="1" x14ac:dyDescent="0.35">
      <c r="A43" s="119"/>
      <c r="B43" s="120" t="s">
        <v>477</v>
      </c>
      <c r="C43" s="119" t="s">
        <v>467</v>
      </c>
      <c r="D43" s="119" t="s">
        <v>468</v>
      </c>
      <c r="E43" s="126"/>
      <c r="F43" s="121" t="s">
        <v>435</v>
      </c>
      <c r="G43" s="121"/>
    </row>
    <row r="44" spans="1:7" x14ac:dyDescent="0.35">
      <c r="A44" s="108" t="s">
        <v>478</v>
      </c>
      <c r="B44" s="128" t="s">
        <v>479</v>
      </c>
      <c r="C44" s="141">
        <f>SUM(C45:C71)</f>
        <v>0</v>
      </c>
      <c r="D44" s="141">
        <f>SUM(D45:D71)</f>
        <v>0</v>
      </c>
      <c r="E44" s="142"/>
      <c r="F44" s="141">
        <f>SUM(F45:F71)</f>
        <v>0</v>
      </c>
      <c r="G44" s="108"/>
    </row>
    <row r="45" spans="1:7" x14ac:dyDescent="0.35">
      <c r="A45" s="108" t="s">
        <v>480</v>
      </c>
      <c r="B45" s="108" t="s">
        <v>481</v>
      </c>
      <c r="C45" s="142">
        <v>0</v>
      </c>
      <c r="D45" s="196">
        <v>0</v>
      </c>
      <c r="E45" s="142"/>
      <c r="F45" s="196">
        <v>0</v>
      </c>
      <c r="G45" s="108"/>
    </row>
    <row r="46" spans="1:7" x14ac:dyDescent="0.35">
      <c r="A46" s="108" t="s">
        <v>482</v>
      </c>
      <c r="B46" s="108" t="s">
        <v>483</v>
      </c>
      <c r="C46" s="142">
        <v>0</v>
      </c>
      <c r="D46" s="196">
        <v>0</v>
      </c>
      <c r="E46" s="142"/>
      <c r="F46" s="196">
        <v>0</v>
      </c>
      <c r="G46" s="108"/>
    </row>
    <row r="47" spans="1:7" x14ac:dyDescent="0.35">
      <c r="A47" s="108" t="s">
        <v>484</v>
      </c>
      <c r="B47" s="108" t="s">
        <v>485</v>
      </c>
      <c r="C47" s="142">
        <v>0</v>
      </c>
      <c r="D47" s="196">
        <v>0</v>
      </c>
      <c r="E47" s="142"/>
      <c r="F47" s="196">
        <v>0</v>
      </c>
      <c r="G47" s="108"/>
    </row>
    <row r="48" spans="1:7" x14ac:dyDescent="0.35">
      <c r="A48" s="108" t="s">
        <v>486</v>
      </c>
      <c r="B48" s="108" t="s">
        <v>487</v>
      </c>
      <c r="C48" s="142">
        <v>0</v>
      </c>
      <c r="D48" s="196">
        <v>0</v>
      </c>
      <c r="E48" s="142"/>
      <c r="F48" s="196">
        <v>0</v>
      </c>
      <c r="G48" s="108"/>
    </row>
    <row r="49" spans="1:7" x14ac:dyDescent="0.35">
      <c r="A49" s="108" t="s">
        <v>488</v>
      </c>
      <c r="B49" s="108" t="s">
        <v>489</v>
      </c>
      <c r="C49" s="142">
        <v>0</v>
      </c>
      <c r="D49" s="196">
        <v>0</v>
      </c>
      <c r="E49" s="142"/>
      <c r="F49" s="196">
        <v>0</v>
      </c>
      <c r="G49" s="108"/>
    </row>
    <row r="50" spans="1:7" x14ac:dyDescent="0.35">
      <c r="A50" s="108" t="s">
        <v>490</v>
      </c>
      <c r="B50" s="108" t="s">
        <v>1945</v>
      </c>
      <c r="C50" s="196">
        <v>0</v>
      </c>
      <c r="D50" s="196">
        <v>0</v>
      </c>
      <c r="E50" s="142"/>
      <c r="F50" s="196">
        <v>0</v>
      </c>
      <c r="G50" s="108"/>
    </row>
    <row r="51" spans="1:7" x14ac:dyDescent="0.35">
      <c r="A51" s="108" t="s">
        <v>491</v>
      </c>
      <c r="B51" s="108" t="s">
        <v>492</v>
      </c>
      <c r="C51" s="196">
        <v>0</v>
      </c>
      <c r="D51" s="196">
        <v>0</v>
      </c>
      <c r="E51" s="142"/>
      <c r="F51" s="196">
        <v>0</v>
      </c>
      <c r="G51" s="108"/>
    </row>
    <row r="52" spans="1:7" x14ac:dyDescent="0.35">
      <c r="A52" s="108" t="s">
        <v>493</v>
      </c>
      <c r="B52" s="108" t="s">
        <v>494</v>
      </c>
      <c r="C52" s="196">
        <v>0</v>
      </c>
      <c r="D52" s="196">
        <v>0</v>
      </c>
      <c r="E52" s="142"/>
      <c r="F52" s="196">
        <v>0</v>
      </c>
      <c r="G52" s="108"/>
    </row>
    <row r="53" spans="1:7" x14ac:dyDescent="0.35">
      <c r="A53" s="108" t="s">
        <v>495</v>
      </c>
      <c r="B53" s="108" t="s">
        <v>496</v>
      </c>
      <c r="C53" s="196">
        <v>0</v>
      </c>
      <c r="D53" s="196">
        <v>0</v>
      </c>
      <c r="E53" s="142"/>
      <c r="F53" s="196">
        <v>0</v>
      </c>
      <c r="G53" s="108"/>
    </row>
    <row r="54" spans="1:7" x14ac:dyDescent="0.35">
      <c r="A54" s="108" t="s">
        <v>497</v>
      </c>
      <c r="B54" s="108" t="s">
        <v>498</v>
      </c>
      <c r="C54" s="196">
        <v>0</v>
      </c>
      <c r="D54" s="196">
        <v>0</v>
      </c>
      <c r="E54" s="142"/>
      <c r="F54" s="196">
        <v>0</v>
      </c>
      <c r="G54" s="108"/>
    </row>
    <row r="55" spans="1:7" x14ac:dyDescent="0.35">
      <c r="A55" s="108" t="s">
        <v>499</v>
      </c>
      <c r="B55" s="108" t="s">
        <v>500</v>
      </c>
      <c r="C55" s="196">
        <v>0</v>
      </c>
      <c r="D55" s="196">
        <v>0</v>
      </c>
      <c r="E55" s="142"/>
      <c r="F55" s="196">
        <v>0</v>
      </c>
      <c r="G55" s="108"/>
    </row>
    <row r="56" spans="1:7" x14ac:dyDescent="0.35">
      <c r="A56" s="108" t="s">
        <v>501</v>
      </c>
      <c r="B56" s="108" t="s">
        <v>502</v>
      </c>
      <c r="C56" s="196">
        <v>0</v>
      </c>
      <c r="D56" s="196">
        <v>0</v>
      </c>
      <c r="E56" s="142"/>
      <c r="F56" s="196">
        <v>0</v>
      </c>
      <c r="G56" s="108"/>
    </row>
    <row r="57" spans="1:7" x14ac:dyDescent="0.35">
      <c r="A57" s="108" t="s">
        <v>503</v>
      </c>
      <c r="B57" s="108" t="s">
        <v>504</v>
      </c>
      <c r="C57" s="196">
        <v>0</v>
      </c>
      <c r="D57" s="196">
        <v>0</v>
      </c>
      <c r="E57" s="142"/>
      <c r="F57" s="196">
        <v>0</v>
      </c>
      <c r="G57" s="108"/>
    </row>
    <row r="58" spans="1:7" x14ac:dyDescent="0.35">
      <c r="A58" s="108" t="s">
        <v>505</v>
      </c>
      <c r="B58" s="108" t="s">
        <v>506</v>
      </c>
      <c r="C58" s="196">
        <v>0</v>
      </c>
      <c r="D58" s="196">
        <v>0</v>
      </c>
      <c r="E58" s="142"/>
      <c r="F58" s="196">
        <v>0</v>
      </c>
      <c r="G58" s="108"/>
    </row>
    <row r="59" spans="1:7" x14ac:dyDescent="0.35">
      <c r="A59" s="108" t="s">
        <v>507</v>
      </c>
      <c r="B59" s="108" t="s">
        <v>508</v>
      </c>
      <c r="C59" s="196">
        <v>0</v>
      </c>
      <c r="D59" s="196">
        <v>0</v>
      </c>
      <c r="E59" s="142"/>
      <c r="F59" s="196">
        <v>0</v>
      </c>
      <c r="G59" s="108"/>
    </row>
    <row r="60" spans="1:7" x14ac:dyDescent="0.35">
      <c r="A60" s="108" t="s">
        <v>509</v>
      </c>
      <c r="B60" s="108" t="s">
        <v>3</v>
      </c>
      <c r="C60" s="196">
        <v>0</v>
      </c>
      <c r="D60" s="196">
        <v>0</v>
      </c>
      <c r="E60" s="142"/>
      <c r="F60" s="196">
        <v>0</v>
      </c>
      <c r="G60" s="108"/>
    </row>
    <row r="61" spans="1:7" x14ac:dyDescent="0.35">
      <c r="A61" s="108" t="s">
        <v>510</v>
      </c>
      <c r="B61" s="108" t="s">
        <v>511</v>
      </c>
      <c r="C61" s="196">
        <v>0</v>
      </c>
      <c r="D61" s="196">
        <v>0</v>
      </c>
      <c r="E61" s="142"/>
      <c r="F61" s="196">
        <v>0</v>
      </c>
      <c r="G61" s="108"/>
    </row>
    <row r="62" spans="1:7" x14ac:dyDescent="0.35">
      <c r="A62" s="108" t="s">
        <v>512</v>
      </c>
      <c r="B62" s="108" t="s">
        <v>513</v>
      </c>
      <c r="C62" s="196">
        <v>0</v>
      </c>
      <c r="D62" s="196">
        <v>0</v>
      </c>
      <c r="E62" s="142"/>
      <c r="F62" s="196">
        <v>0</v>
      </c>
      <c r="G62" s="108"/>
    </row>
    <row r="63" spans="1:7" x14ac:dyDescent="0.35">
      <c r="A63" s="108" t="s">
        <v>514</v>
      </c>
      <c r="B63" s="108" t="s">
        <v>515</v>
      </c>
      <c r="C63" s="196">
        <v>0</v>
      </c>
      <c r="D63" s="196">
        <v>0</v>
      </c>
      <c r="E63" s="142"/>
      <c r="F63" s="196">
        <v>0</v>
      </c>
      <c r="G63" s="108"/>
    </row>
    <row r="64" spans="1:7" x14ac:dyDescent="0.35">
      <c r="A64" s="108" t="s">
        <v>516</v>
      </c>
      <c r="B64" s="108" t="s">
        <v>517</v>
      </c>
      <c r="C64" s="196">
        <v>0</v>
      </c>
      <c r="D64" s="196">
        <v>0</v>
      </c>
      <c r="E64" s="142"/>
      <c r="F64" s="196">
        <v>0</v>
      </c>
      <c r="G64" s="108"/>
    </row>
    <row r="65" spans="1:7" x14ac:dyDescent="0.35">
      <c r="A65" s="108" t="s">
        <v>518</v>
      </c>
      <c r="B65" s="108" t="s">
        <v>519</v>
      </c>
      <c r="C65" s="196">
        <v>0</v>
      </c>
      <c r="D65" s="196">
        <v>0</v>
      </c>
      <c r="E65" s="142"/>
      <c r="F65" s="196">
        <v>0</v>
      </c>
      <c r="G65" s="108"/>
    </row>
    <row r="66" spans="1:7" x14ac:dyDescent="0.35">
      <c r="A66" s="108" t="s">
        <v>520</v>
      </c>
      <c r="B66" s="108" t="s">
        <v>521</v>
      </c>
      <c r="C66" s="196">
        <v>0</v>
      </c>
      <c r="D66" s="196">
        <v>0</v>
      </c>
      <c r="E66" s="142"/>
      <c r="F66" s="196">
        <v>0</v>
      </c>
      <c r="G66" s="108"/>
    </row>
    <row r="67" spans="1:7" x14ac:dyDescent="0.35">
      <c r="A67" s="108" t="s">
        <v>522</v>
      </c>
      <c r="B67" s="108" t="s">
        <v>523</v>
      </c>
      <c r="C67" s="196">
        <v>0</v>
      </c>
      <c r="D67" s="196">
        <v>0</v>
      </c>
      <c r="E67" s="142"/>
      <c r="F67" s="196">
        <v>0</v>
      </c>
      <c r="G67" s="108"/>
    </row>
    <row r="68" spans="1:7" x14ac:dyDescent="0.35">
      <c r="A68" s="108" t="s">
        <v>524</v>
      </c>
      <c r="B68" s="108" t="s">
        <v>525</v>
      </c>
      <c r="C68" s="196">
        <v>0</v>
      </c>
      <c r="D68" s="196">
        <v>0</v>
      </c>
      <c r="E68" s="142"/>
      <c r="F68" s="196">
        <v>0</v>
      </c>
      <c r="G68" s="108"/>
    </row>
    <row r="69" spans="1:7" x14ac:dyDescent="0.35">
      <c r="A69" s="195" t="s">
        <v>526</v>
      </c>
      <c r="B69" s="108" t="s">
        <v>527</v>
      </c>
      <c r="C69" s="196">
        <v>0</v>
      </c>
      <c r="D69" s="196">
        <v>0</v>
      </c>
      <c r="E69" s="142"/>
      <c r="F69" s="196">
        <v>0</v>
      </c>
      <c r="G69" s="108"/>
    </row>
    <row r="70" spans="1:7" x14ac:dyDescent="0.35">
      <c r="A70" s="195" t="s">
        <v>528</v>
      </c>
      <c r="B70" s="108" t="s">
        <v>529</v>
      </c>
      <c r="C70" s="196">
        <v>0</v>
      </c>
      <c r="D70" s="196">
        <v>0</v>
      </c>
      <c r="E70" s="142"/>
      <c r="F70" s="196">
        <v>0</v>
      </c>
      <c r="G70" s="108"/>
    </row>
    <row r="71" spans="1:7" x14ac:dyDescent="0.35">
      <c r="A71" s="195" t="s">
        <v>530</v>
      </c>
      <c r="B71" s="108" t="s">
        <v>6</v>
      </c>
      <c r="C71" s="196">
        <v>0</v>
      </c>
      <c r="D71" s="196">
        <v>0</v>
      </c>
      <c r="E71" s="142"/>
      <c r="F71" s="196">
        <v>0</v>
      </c>
      <c r="G71" s="108"/>
    </row>
    <row r="72" spans="1:7" x14ac:dyDescent="0.35">
      <c r="A72" s="195" t="s">
        <v>531</v>
      </c>
      <c r="B72" s="128" t="s">
        <v>270</v>
      </c>
      <c r="C72" s="141">
        <f>SUM(C73:C75)</f>
        <v>0</v>
      </c>
      <c r="D72" s="141">
        <f>SUM(D73:D75)</f>
        <v>0</v>
      </c>
      <c r="E72" s="142"/>
      <c r="F72" s="141">
        <f>SUM(F73:F75)</f>
        <v>0</v>
      </c>
      <c r="G72" s="108"/>
    </row>
    <row r="73" spans="1:7" x14ac:dyDescent="0.35">
      <c r="A73" s="195" t="s">
        <v>533</v>
      </c>
      <c r="B73" s="108" t="s">
        <v>535</v>
      </c>
      <c r="C73" s="196">
        <v>0</v>
      </c>
      <c r="D73" s="196">
        <v>0</v>
      </c>
      <c r="E73" s="142"/>
      <c r="F73" s="142">
        <v>0</v>
      </c>
      <c r="G73" s="108"/>
    </row>
    <row r="74" spans="1:7" x14ac:dyDescent="0.35">
      <c r="A74" s="195" t="s">
        <v>534</v>
      </c>
      <c r="B74" s="108" t="s">
        <v>537</v>
      </c>
      <c r="C74" s="196">
        <v>0</v>
      </c>
      <c r="D74" s="196">
        <v>0</v>
      </c>
      <c r="E74" s="142"/>
      <c r="F74" s="142">
        <v>0</v>
      </c>
      <c r="G74" s="108"/>
    </row>
    <row r="75" spans="1:7" x14ac:dyDescent="0.35">
      <c r="A75" s="195" t="s">
        <v>536</v>
      </c>
      <c r="B75" s="108" t="s">
        <v>2</v>
      </c>
      <c r="C75" s="196">
        <v>0</v>
      </c>
      <c r="D75" s="196">
        <v>0</v>
      </c>
      <c r="E75" s="142"/>
      <c r="F75" s="142">
        <v>0</v>
      </c>
      <c r="G75" s="108"/>
    </row>
    <row r="76" spans="1:7" x14ac:dyDescent="0.35">
      <c r="A76" s="195" t="s">
        <v>1544</v>
      </c>
      <c r="B76" s="128" t="s">
        <v>98</v>
      </c>
      <c r="C76" s="141">
        <f>SUM(C77:C87)</f>
        <v>1</v>
      </c>
      <c r="D76" s="141">
        <f>SUM(D77:D87)</f>
        <v>0</v>
      </c>
      <c r="E76" s="142"/>
      <c r="F76" s="141">
        <f>SUM(F77:F87)</f>
        <v>1</v>
      </c>
      <c r="G76" s="108"/>
    </row>
    <row r="77" spans="1:7" x14ac:dyDescent="0.35">
      <c r="A77" s="195" t="s">
        <v>538</v>
      </c>
      <c r="B77" s="129" t="s">
        <v>272</v>
      </c>
      <c r="C77" s="196">
        <v>0</v>
      </c>
      <c r="D77" s="196">
        <v>0</v>
      </c>
      <c r="E77" s="142"/>
      <c r="F77" s="142">
        <v>0</v>
      </c>
      <c r="G77" s="108"/>
    </row>
    <row r="78" spans="1:7" s="194" customFormat="1" x14ac:dyDescent="0.35">
      <c r="A78" s="195" t="s">
        <v>539</v>
      </c>
      <c r="B78" s="195" t="s">
        <v>532</v>
      </c>
      <c r="C78" s="196">
        <v>1</v>
      </c>
      <c r="D78" s="196">
        <v>0</v>
      </c>
      <c r="E78" s="196"/>
      <c r="F78" s="196">
        <f>C78</f>
        <v>1</v>
      </c>
      <c r="G78" s="195"/>
    </row>
    <row r="79" spans="1:7" x14ac:dyDescent="0.35">
      <c r="A79" s="195" t="s">
        <v>540</v>
      </c>
      <c r="B79" s="129" t="s">
        <v>274</v>
      </c>
      <c r="C79" s="196">
        <v>0</v>
      </c>
      <c r="D79" s="196">
        <v>0</v>
      </c>
      <c r="E79" s="142"/>
      <c r="F79" s="142">
        <v>0</v>
      </c>
      <c r="G79" s="108"/>
    </row>
    <row r="80" spans="1:7" x14ac:dyDescent="0.35">
      <c r="A80" s="108" t="s">
        <v>541</v>
      </c>
      <c r="B80" s="129" t="s">
        <v>276</v>
      </c>
      <c r="C80" s="196">
        <v>0</v>
      </c>
      <c r="D80" s="196">
        <v>0</v>
      </c>
      <c r="E80" s="142"/>
      <c r="F80" s="196">
        <v>0</v>
      </c>
      <c r="G80" s="108"/>
    </row>
    <row r="81" spans="1:7" x14ac:dyDescent="0.35">
      <c r="A81" s="108" t="s">
        <v>542</v>
      </c>
      <c r="B81" s="129" t="s">
        <v>12</v>
      </c>
      <c r="C81" s="196">
        <v>0</v>
      </c>
      <c r="D81" s="196">
        <v>0</v>
      </c>
      <c r="E81" s="142"/>
      <c r="F81" s="196">
        <v>0</v>
      </c>
      <c r="G81" s="108"/>
    </row>
    <row r="82" spans="1:7" x14ac:dyDescent="0.35">
      <c r="A82" s="108" t="s">
        <v>543</v>
      </c>
      <c r="B82" s="129" t="s">
        <v>279</v>
      </c>
      <c r="C82" s="196">
        <v>0</v>
      </c>
      <c r="D82" s="196">
        <v>0</v>
      </c>
      <c r="E82" s="142"/>
      <c r="F82" s="196">
        <v>0</v>
      </c>
      <c r="G82" s="108"/>
    </row>
    <row r="83" spans="1:7" x14ac:dyDescent="0.35">
      <c r="A83" s="108" t="s">
        <v>544</v>
      </c>
      <c r="B83" s="129" t="s">
        <v>281</v>
      </c>
      <c r="C83" s="196">
        <v>0</v>
      </c>
      <c r="D83" s="196">
        <v>0</v>
      </c>
      <c r="E83" s="142"/>
      <c r="F83" s="196">
        <v>0</v>
      </c>
      <c r="G83" s="108"/>
    </row>
    <row r="84" spans="1:7" x14ac:dyDescent="0.35">
      <c r="A84" s="108" t="s">
        <v>545</v>
      </c>
      <c r="B84" s="129" t="s">
        <v>283</v>
      </c>
      <c r="C84" s="196">
        <v>0</v>
      </c>
      <c r="D84" s="196">
        <v>0</v>
      </c>
      <c r="E84" s="142"/>
      <c r="F84" s="196">
        <v>0</v>
      </c>
      <c r="G84" s="108"/>
    </row>
    <row r="85" spans="1:7" x14ac:dyDescent="0.35">
      <c r="A85" s="108" t="s">
        <v>546</v>
      </c>
      <c r="B85" s="129" t="s">
        <v>285</v>
      </c>
      <c r="C85" s="196">
        <v>0</v>
      </c>
      <c r="D85" s="196">
        <v>0</v>
      </c>
      <c r="E85" s="142"/>
      <c r="F85" s="196">
        <v>0</v>
      </c>
      <c r="G85" s="108"/>
    </row>
    <row r="86" spans="1:7" x14ac:dyDescent="0.35">
      <c r="A86" s="108" t="s">
        <v>547</v>
      </c>
      <c r="B86" s="129" t="s">
        <v>287</v>
      </c>
      <c r="C86" s="196">
        <v>0</v>
      </c>
      <c r="D86" s="196">
        <v>0</v>
      </c>
      <c r="E86" s="142"/>
      <c r="F86" s="196">
        <v>0</v>
      </c>
      <c r="G86" s="108"/>
    </row>
    <row r="87" spans="1:7" x14ac:dyDescent="0.35">
      <c r="A87" s="108" t="s">
        <v>548</v>
      </c>
      <c r="B87" s="129" t="s">
        <v>98</v>
      </c>
      <c r="C87" s="196">
        <v>0</v>
      </c>
      <c r="D87" s="196">
        <v>0</v>
      </c>
      <c r="E87" s="142"/>
      <c r="F87" s="196">
        <v>0</v>
      </c>
      <c r="G87" s="108"/>
    </row>
    <row r="88" spans="1:7" outlineLevel="1" x14ac:dyDescent="0.35">
      <c r="A88" s="108" t="s">
        <v>549</v>
      </c>
      <c r="B88" s="125"/>
      <c r="C88" s="142"/>
      <c r="D88" s="142"/>
      <c r="E88" s="142"/>
      <c r="F88" s="142"/>
      <c r="G88" s="108"/>
    </row>
    <row r="89" spans="1:7" outlineLevel="1" x14ac:dyDescent="0.35">
      <c r="A89" s="108" t="s">
        <v>550</v>
      </c>
      <c r="B89" s="125"/>
      <c r="C89" s="142"/>
      <c r="D89" s="142"/>
      <c r="E89" s="142"/>
      <c r="F89" s="142"/>
      <c r="G89" s="108"/>
    </row>
    <row r="90" spans="1:7" outlineLevel="1" x14ac:dyDescent="0.35">
      <c r="A90" s="108" t="s">
        <v>551</v>
      </c>
      <c r="B90" s="125"/>
      <c r="C90" s="142"/>
      <c r="D90" s="142"/>
      <c r="E90" s="142"/>
      <c r="F90" s="142"/>
      <c r="G90" s="108"/>
    </row>
    <row r="91" spans="1:7" outlineLevel="1" x14ac:dyDescent="0.35">
      <c r="A91" s="108" t="s">
        <v>552</v>
      </c>
      <c r="B91" s="125"/>
      <c r="C91" s="142"/>
      <c r="D91" s="142"/>
      <c r="E91" s="142"/>
      <c r="F91" s="142"/>
      <c r="G91" s="108"/>
    </row>
    <row r="92" spans="1:7" outlineLevel="1" x14ac:dyDescent="0.35">
      <c r="A92" s="108" t="s">
        <v>553</v>
      </c>
      <c r="B92" s="125"/>
      <c r="C92" s="142"/>
      <c r="D92" s="142"/>
      <c r="E92" s="142"/>
      <c r="F92" s="142"/>
      <c r="G92" s="108"/>
    </row>
    <row r="93" spans="1:7" outlineLevel="1" x14ac:dyDescent="0.35">
      <c r="A93" s="108" t="s">
        <v>554</v>
      </c>
      <c r="B93" s="125"/>
      <c r="C93" s="142"/>
      <c r="D93" s="142"/>
      <c r="E93" s="142"/>
      <c r="F93" s="142"/>
      <c r="G93" s="108"/>
    </row>
    <row r="94" spans="1:7" outlineLevel="1" x14ac:dyDescent="0.35">
      <c r="A94" s="108" t="s">
        <v>555</v>
      </c>
      <c r="B94" s="125"/>
      <c r="C94" s="142"/>
      <c r="D94" s="142"/>
      <c r="E94" s="142"/>
      <c r="F94" s="142"/>
      <c r="G94" s="108"/>
    </row>
    <row r="95" spans="1:7" outlineLevel="1" x14ac:dyDescent="0.35">
      <c r="A95" s="108" t="s">
        <v>556</v>
      </c>
      <c r="B95" s="125"/>
      <c r="C95" s="142"/>
      <c r="D95" s="142"/>
      <c r="E95" s="142"/>
      <c r="F95" s="142"/>
      <c r="G95" s="108"/>
    </row>
    <row r="96" spans="1:7" outlineLevel="1" x14ac:dyDescent="0.35">
      <c r="A96" s="108" t="s">
        <v>557</v>
      </c>
      <c r="B96" s="125"/>
      <c r="C96" s="142"/>
      <c r="D96" s="142"/>
      <c r="E96" s="142"/>
      <c r="F96" s="142"/>
      <c r="G96" s="108"/>
    </row>
    <row r="97" spans="1:7" outlineLevel="1" x14ac:dyDescent="0.35">
      <c r="A97" s="108" t="s">
        <v>558</v>
      </c>
      <c r="B97" s="125"/>
      <c r="C97" s="142"/>
      <c r="D97" s="142"/>
      <c r="E97" s="142"/>
      <c r="F97" s="142"/>
      <c r="G97" s="108"/>
    </row>
    <row r="98" spans="1:7" ht="15" customHeight="1" x14ac:dyDescent="0.35">
      <c r="A98" s="119"/>
      <c r="B98" s="157" t="s">
        <v>1555</v>
      </c>
      <c r="C98" s="119" t="s">
        <v>467</v>
      </c>
      <c r="D98" s="119" t="s">
        <v>468</v>
      </c>
      <c r="E98" s="126"/>
      <c r="F98" s="121" t="s">
        <v>435</v>
      </c>
      <c r="G98" s="121"/>
    </row>
    <row r="99" spans="1:7" x14ac:dyDescent="0.35">
      <c r="A99" s="108" t="s">
        <v>559</v>
      </c>
      <c r="B99" s="129" t="s">
        <v>2193</v>
      </c>
      <c r="C99" s="196">
        <f>'D. Insert Nat Trans Templ'!E219</f>
        <v>6.7950339217816624E-2</v>
      </c>
      <c r="D99" s="142">
        <v>0</v>
      </c>
      <c r="E99" s="142"/>
      <c r="F99" s="196">
        <f>C99</f>
        <v>6.7950339217816624E-2</v>
      </c>
      <c r="G99" s="108"/>
    </row>
    <row r="100" spans="1:7" x14ac:dyDescent="0.35">
      <c r="A100" s="108" t="s">
        <v>561</v>
      </c>
      <c r="B100" s="129" t="s">
        <v>2194</v>
      </c>
      <c r="C100" s="196">
        <f>'D. Insert Nat Trans Templ'!E220</f>
        <v>0.10193026025663195</v>
      </c>
      <c r="D100" s="142">
        <v>0</v>
      </c>
      <c r="E100" s="142"/>
      <c r="F100" s="196">
        <f t="shared" ref="F100:F110" si="1">C100</f>
        <v>0.10193026025663195</v>
      </c>
      <c r="G100" s="108"/>
    </row>
    <row r="101" spans="1:7" x14ac:dyDescent="0.35">
      <c r="A101" s="108" t="s">
        <v>562</v>
      </c>
      <c r="B101" s="129" t="s">
        <v>2195</v>
      </c>
      <c r="C101" s="196">
        <f>'D. Insert Nat Trans Templ'!E221</f>
        <v>0.15000605808941317</v>
      </c>
      <c r="D101" s="142">
        <v>0</v>
      </c>
      <c r="E101" s="142"/>
      <c r="F101" s="196">
        <f t="shared" si="1"/>
        <v>0.15000605808941317</v>
      </c>
      <c r="G101" s="108"/>
    </row>
    <row r="102" spans="1:7" x14ac:dyDescent="0.35">
      <c r="A102" s="108" t="s">
        <v>563</v>
      </c>
      <c r="B102" s="129" t="s">
        <v>2196</v>
      </c>
      <c r="C102" s="196">
        <f>'D. Insert Nat Trans Templ'!E222</f>
        <v>3.8519867887602734E-2</v>
      </c>
      <c r="D102" s="142">
        <v>0</v>
      </c>
      <c r="E102" s="142"/>
      <c r="F102" s="196">
        <f t="shared" si="1"/>
        <v>3.8519867887602734E-2</v>
      </c>
      <c r="G102" s="108"/>
    </row>
    <row r="103" spans="1:7" x14ac:dyDescent="0.35">
      <c r="A103" s="108" t="s">
        <v>564</v>
      </c>
      <c r="B103" s="129" t="s">
        <v>2197</v>
      </c>
      <c r="C103" s="196">
        <f>'D. Insert Nat Trans Templ'!E223</f>
        <v>8.2840452584932084E-2</v>
      </c>
      <c r="D103" s="142">
        <v>0</v>
      </c>
      <c r="E103" s="142"/>
      <c r="F103" s="196">
        <f t="shared" si="1"/>
        <v>8.2840452584932084E-2</v>
      </c>
      <c r="G103" s="108"/>
    </row>
    <row r="104" spans="1:7" x14ac:dyDescent="0.35">
      <c r="A104" s="108" t="s">
        <v>565</v>
      </c>
      <c r="B104" s="129" t="s">
        <v>2198</v>
      </c>
      <c r="C104" s="196">
        <f>'D. Insert Nat Trans Templ'!E224</f>
        <v>3.5639989520547026E-2</v>
      </c>
      <c r="D104" s="142">
        <v>0</v>
      </c>
      <c r="E104" s="142"/>
      <c r="F104" s="196">
        <f t="shared" si="1"/>
        <v>3.5639989520547026E-2</v>
      </c>
      <c r="G104" s="108"/>
    </row>
    <row r="105" spans="1:7" x14ac:dyDescent="0.35">
      <c r="A105" s="108" t="s">
        <v>566</v>
      </c>
      <c r="B105" s="129" t="s">
        <v>2199</v>
      </c>
      <c r="C105" s="196">
        <f>'D. Insert Nat Trans Templ'!E225</f>
        <v>0.18748091482146506</v>
      </c>
      <c r="D105" s="142">
        <v>0</v>
      </c>
      <c r="E105" s="142"/>
      <c r="F105" s="196">
        <f t="shared" si="1"/>
        <v>0.18748091482146506</v>
      </c>
      <c r="G105" s="108"/>
    </row>
    <row r="106" spans="1:7" x14ac:dyDescent="0.35">
      <c r="A106" s="108" t="s">
        <v>567</v>
      </c>
      <c r="B106" s="129" t="s">
        <v>2200</v>
      </c>
      <c r="C106" s="196">
        <f>'D. Insert Nat Trans Templ'!E226</f>
        <v>0.12172637440188326</v>
      </c>
      <c r="D106" s="142">
        <v>0</v>
      </c>
      <c r="E106" s="142"/>
      <c r="F106" s="196">
        <f t="shared" si="1"/>
        <v>0.12172637440188326</v>
      </c>
      <c r="G106" s="108"/>
    </row>
    <row r="107" spans="1:7" x14ac:dyDescent="0.35">
      <c r="A107" s="108" t="s">
        <v>568</v>
      </c>
      <c r="B107" s="129" t="s">
        <v>2201</v>
      </c>
      <c r="C107" s="196">
        <f>'D. Insert Nat Trans Templ'!E227</f>
        <v>5.098944226946367E-2</v>
      </c>
      <c r="D107" s="142">
        <v>0</v>
      </c>
      <c r="E107" s="142"/>
      <c r="F107" s="196">
        <f t="shared" si="1"/>
        <v>5.098944226946367E-2</v>
      </c>
      <c r="G107" s="108"/>
    </row>
    <row r="108" spans="1:7" x14ac:dyDescent="0.35">
      <c r="A108" s="108" t="s">
        <v>569</v>
      </c>
      <c r="B108" s="129" t="s">
        <v>2202</v>
      </c>
      <c r="C108" s="196">
        <f>'D. Insert Nat Trans Templ'!E228</f>
        <v>0.10549708396081307</v>
      </c>
      <c r="D108" s="142">
        <v>0</v>
      </c>
      <c r="E108" s="142"/>
      <c r="F108" s="196">
        <f t="shared" si="1"/>
        <v>0.10549708396081307</v>
      </c>
      <c r="G108" s="108"/>
    </row>
    <row r="109" spans="1:7" x14ac:dyDescent="0.35">
      <c r="A109" s="108" t="s">
        <v>570</v>
      </c>
      <c r="B109" s="129" t="s">
        <v>2203</v>
      </c>
      <c r="C109" s="196">
        <f>'D. Insert Nat Trans Templ'!E229</f>
        <v>5.6146687911003884E-2</v>
      </c>
      <c r="D109" s="142">
        <v>0</v>
      </c>
      <c r="E109" s="142"/>
      <c r="F109" s="196">
        <f t="shared" si="1"/>
        <v>5.6146687911003884E-2</v>
      </c>
      <c r="G109" s="108"/>
    </row>
    <row r="110" spans="1:7" x14ac:dyDescent="0.35">
      <c r="A110" s="108" t="s">
        <v>571</v>
      </c>
      <c r="B110" s="129" t="s">
        <v>2204</v>
      </c>
      <c r="C110" s="196">
        <f>'D. Insert Nat Trans Templ'!E230</f>
        <v>1.2725290784274732E-3</v>
      </c>
      <c r="D110" s="142">
        <v>0</v>
      </c>
      <c r="E110" s="142"/>
      <c r="F110" s="196">
        <f t="shared" si="1"/>
        <v>1.2725290784274732E-3</v>
      </c>
      <c r="G110" s="108"/>
    </row>
    <row r="111" spans="1:7" x14ac:dyDescent="0.35">
      <c r="A111" s="108" t="s">
        <v>572</v>
      </c>
      <c r="B111" s="129"/>
      <c r="C111" s="142"/>
      <c r="D111" s="142"/>
      <c r="E111" s="142"/>
      <c r="F111" s="142"/>
      <c r="G111" s="108"/>
    </row>
    <row r="112" spans="1:7" x14ac:dyDescent="0.35">
      <c r="A112" s="108" t="s">
        <v>573</v>
      </c>
      <c r="B112" s="129"/>
      <c r="C112" s="142"/>
      <c r="D112" s="142"/>
      <c r="E112" s="142"/>
      <c r="F112" s="142"/>
      <c r="G112" s="108"/>
    </row>
    <row r="113" spans="1:7" x14ac:dyDescent="0.35">
      <c r="A113" s="108" t="s">
        <v>574</v>
      </c>
      <c r="B113" s="129"/>
      <c r="C113" s="142"/>
      <c r="D113" s="142"/>
      <c r="E113" s="142"/>
      <c r="F113" s="142"/>
      <c r="G113" s="108"/>
    </row>
    <row r="114" spans="1:7" x14ac:dyDescent="0.35">
      <c r="A114" s="108" t="s">
        <v>575</v>
      </c>
      <c r="B114" s="129"/>
      <c r="C114" s="142"/>
      <c r="D114" s="142"/>
      <c r="E114" s="142"/>
      <c r="F114" s="142"/>
      <c r="G114" s="108"/>
    </row>
    <row r="115" spans="1:7" x14ac:dyDescent="0.35">
      <c r="A115" s="108" t="s">
        <v>576</v>
      </c>
      <c r="B115" s="129"/>
      <c r="C115" s="142"/>
      <c r="D115" s="142"/>
      <c r="E115" s="142"/>
      <c r="F115" s="142"/>
      <c r="G115" s="108"/>
    </row>
    <row r="116" spans="1:7" x14ac:dyDescent="0.35">
      <c r="A116" s="108" t="s">
        <v>577</v>
      </c>
      <c r="B116" s="129"/>
      <c r="C116" s="142"/>
      <c r="D116" s="142"/>
      <c r="E116" s="142"/>
      <c r="F116" s="142"/>
      <c r="G116" s="108"/>
    </row>
    <row r="117" spans="1:7" x14ac:dyDescent="0.35">
      <c r="A117" s="108" t="s">
        <v>578</v>
      </c>
      <c r="B117" s="129"/>
      <c r="C117" s="142"/>
      <c r="D117" s="142"/>
      <c r="E117" s="142"/>
      <c r="F117" s="142"/>
      <c r="G117" s="108"/>
    </row>
    <row r="118" spans="1:7" x14ac:dyDescent="0.35">
      <c r="A118" s="108" t="s">
        <v>579</v>
      </c>
      <c r="B118" s="129"/>
      <c r="C118" s="142"/>
      <c r="D118" s="142"/>
      <c r="E118" s="142"/>
      <c r="F118" s="142"/>
      <c r="G118" s="108"/>
    </row>
    <row r="119" spans="1:7" x14ac:dyDescent="0.35">
      <c r="A119" s="108" t="s">
        <v>580</v>
      </c>
      <c r="B119" s="129"/>
      <c r="C119" s="142"/>
      <c r="D119" s="142"/>
      <c r="E119" s="142"/>
      <c r="F119" s="142"/>
      <c r="G119" s="108"/>
    </row>
    <row r="120" spans="1:7" x14ac:dyDescent="0.35">
      <c r="A120" s="108" t="s">
        <v>581</v>
      </c>
      <c r="B120" s="129"/>
      <c r="C120" s="142"/>
      <c r="D120" s="142"/>
      <c r="E120" s="142"/>
      <c r="F120" s="142"/>
      <c r="G120" s="108"/>
    </row>
    <row r="121" spans="1:7" x14ac:dyDescent="0.35">
      <c r="A121" s="108" t="s">
        <v>582</v>
      </c>
      <c r="B121" s="129"/>
      <c r="C121" s="142"/>
      <c r="D121" s="142"/>
      <c r="E121" s="142"/>
      <c r="F121" s="142"/>
      <c r="G121" s="108"/>
    </row>
    <row r="122" spans="1:7" x14ac:dyDescent="0.35">
      <c r="A122" s="108" t="s">
        <v>583</v>
      </c>
      <c r="B122" s="129"/>
      <c r="C122" s="142"/>
      <c r="D122" s="142"/>
      <c r="E122" s="142"/>
      <c r="F122" s="142"/>
      <c r="G122" s="108"/>
    </row>
    <row r="123" spans="1:7" x14ac:dyDescent="0.35">
      <c r="A123" s="108" t="s">
        <v>584</v>
      </c>
      <c r="B123" s="129"/>
      <c r="C123" s="142"/>
      <c r="D123" s="142"/>
      <c r="E123" s="142"/>
      <c r="F123" s="142"/>
      <c r="G123" s="108"/>
    </row>
    <row r="124" spans="1:7" x14ac:dyDescent="0.35">
      <c r="A124" s="108" t="s">
        <v>585</v>
      </c>
      <c r="B124" s="129"/>
      <c r="C124" s="142"/>
      <c r="D124" s="142"/>
      <c r="E124" s="142"/>
      <c r="F124" s="142"/>
      <c r="G124" s="108"/>
    </row>
    <row r="125" spans="1:7" x14ac:dyDescent="0.35">
      <c r="A125" s="108" t="s">
        <v>586</v>
      </c>
      <c r="B125" s="129"/>
      <c r="C125" s="142"/>
      <c r="D125" s="142"/>
      <c r="E125" s="142"/>
      <c r="F125" s="142"/>
      <c r="G125" s="108"/>
    </row>
    <row r="126" spans="1:7" x14ac:dyDescent="0.35">
      <c r="A126" s="108" t="s">
        <v>587</v>
      </c>
      <c r="B126" s="129"/>
      <c r="C126" s="142"/>
      <c r="D126" s="142"/>
      <c r="E126" s="142"/>
      <c r="F126" s="142"/>
      <c r="G126" s="108"/>
    </row>
    <row r="127" spans="1:7" x14ac:dyDescent="0.35">
      <c r="A127" s="108" t="s">
        <v>588</v>
      </c>
      <c r="B127" s="129"/>
      <c r="C127" s="142"/>
      <c r="D127" s="142"/>
      <c r="E127" s="142"/>
      <c r="F127" s="142"/>
      <c r="G127" s="108"/>
    </row>
    <row r="128" spans="1:7" x14ac:dyDescent="0.35">
      <c r="A128" s="108" t="s">
        <v>589</v>
      </c>
      <c r="B128" s="129"/>
      <c r="C128" s="142"/>
      <c r="D128" s="142"/>
      <c r="E128" s="142"/>
      <c r="F128" s="142"/>
      <c r="G128" s="108"/>
    </row>
    <row r="129" spans="1:7" x14ac:dyDescent="0.35">
      <c r="A129" s="108" t="s">
        <v>590</v>
      </c>
      <c r="B129" s="129"/>
      <c r="C129" s="142"/>
      <c r="D129" s="142"/>
      <c r="E129" s="142"/>
      <c r="F129" s="142"/>
      <c r="G129" s="108"/>
    </row>
    <row r="130" spans="1:7" x14ac:dyDescent="0.35">
      <c r="A130" s="108" t="s">
        <v>1518</v>
      </c>
      <c r="B130" s="129"/>
      <c r="C130" s="142"/>
      <c r="D130" s="142"/>
      <c r="E130" s="142"/>
      <c r="F130" s="142"/>
      <c r="G130" s="108"/>
    </row>
    <row r="131" spans="1:7" x14ac:dyDescent="0.35">
      <c r="A131" s="108" t="s">
        <v>1519</v>
      </c>
      <c r="B131" s="129"/>
      <c r="C131" s="142"/>
      <c r="D131" s="142"/>
      <c r="E131" s="142"/>
      <c r="F131" s="142"/>
      <c r="G131" s="108"/>
    </row>
    <row r="132" spans="1:7" x14ac:dyDescent="0.35">
      <c r="A132" s="108" t="s">
        <v>1520</v>
      </c>
      <c r="B132" s="129"/>
      <c r="C132" s="142"/>
      <c r="D132" s="142"/>
      <c r="E132" s="142"/>
      <c r="F132" s="142"/>
      <c r="G132" s="108"/>
    </row>
    <row r="133" spans="1:7" x14ac:dyDescent="0.35">
      <c r="A133" s="108" t="s">
        <v>1521</v>
      </c>
      <c r="B133" s="129"/>
      <c r="C133" s="142"/>
      <c r="D133" s="142"/>
      <c r="E133" s="142"/>
      <c r="F133" s="142"/>
      <c r="G133" s="108"/>
    </row>
    <row r="134" spans="1:7" x14ac:dyDescent="0.35">
      <c r="A134" s="108" t="s">
        <v>1522</v>
      </c>
      <c r="B134" s="129"/>
      <c r="C134" s="142"/>
      <c r="D134" s="142"/>
      <c r="E134" s="142"/>
      <c r="F134" s="142"/>
      <c r="G134" s="108"/>
    </row>
    <row r="135" spans="1:7" x14ac:dyDescent="0.35">
      <c r="A135" s="108" t="s">
        <v>1523</v>
      </c>
      <c r="B135" s="129"/>
      <c r="C135" s="142"/>
      <c r="D135" s="142"/>
      <c r="E135" s="142"/>
      <c r="F135" s="142"/>
      <c r="G135" s="108"/>
    </row>
    <row r="136" spans="1:7" x14ac:dyDescent="0.35">
      <c r="A136" s="108" t="s">
        <v>1524</v>
      </c>
      <c r="B136" s="129"/>
      <c r="C136" s="142"/>
      <c r="D136" s="142"/>
      <c r="E136" s="142"/>
      <c r="F136" s="142"/>
      <c r="G136" s="108"/>
    </row>
    <row r="137" spans="1:7" x14ac:dyDescent="0.35">
      <c r="A137" s="108" t="s">
        <v>1525</v>
      </c>
      <c r="B137" s="129"/>
      <c r="C137" s="142"/>
      <c r="D137" s="142"/>
      <c r="E137" s="142"/>
      <c r="F137" s="142"/>
      <c r="G137" s="108"/>
    </row>
    <row r="138" spans="1:7" x14ac:dyDescent="0.35">
      <c r="A138" s="108" t="s">
        <v>1526</v>
      </c>
      <c r="B138" s="129"/>
      <c r="C138" s="142"/>
      <c r="D138" s="142"/>
      <c r="E138" s="142"/>
      <c r="F138" s="142"/>
      <c r="G138" s="108"/>
    </row>
    <row r="139" spans="1:7" x14ac:dyDescent="0.35">
      <c r="A139" s="108" t="s">
        <v>1527</v>
      </c>
      <c r="B139" s="129"/>
      <c r="C139" s="142"/>
      <c r="D139" s="142"/>
      <c r="E139" s="142"/>
      <c r="F139" s="142"/>
      <c r="G139" s="108"/>
    </row>
    <row r="140" spans="1:7" x14ac:dyDescent="0.35">
      <c r="A140" s="108" t="s">
        <v>1528</v>
      </c>
      <c r="B140" s="129"/>
      <c r="C140" s="142"/>
      <c r="D140" s="142"/>
      <c r="E140" s="142"/>
      <c r="F140" s="142"/>
      <c r="G140" s="108"/>
    </row>
    <row r="141" spans="1:7" x14ac:dyDescent="0.35">
      <c r="A141" s="108" t="s">
        <v>1529</v>
      </c>
      <c r="B141" s="129"/>
      <c r="C141" s="142"/>
      <c r="D141" s="142"/>
      <c r="E141" s="142"/>
      <c r="F141" s="142"/>
      <c r="G141" s="108"/>
    </row>
    <row r="142" spans="1:7" x14ac:dyDescent="0.35">
      <c r="A142" s="108" t="s">
        <v>1530</v>
      </c>
      <c r="B142" s="129"/>
      <c r="C142" s="142"/>
      <c r="D142" s="142"/>
      <c r="E142" s="142"/>
      <c r="F142" s="142"/>
      <c r="G142" s="108"/>
    </row>
    <row r="143" spans="1:7" x14ac:dyDescent="0.35">
      <c r="A143" s="108" t="s">
        <v>1531</v>
      </c>
      <c r="B143" s="129"/>
      <c r="C143" s="142"/>
      <c r="D143" s="142"/>
      <c r="E143" s="142"/>
      <c r="F143" s="142"/>
      <c r="G143" s="108"/>
    </row>
    <row r="144" spans="1:7" x14ac:dyDescent="0.35">
      <c r="A144" s="108" t="s">
        <v>1532</v>
      </c>
      <c r="B144" s="129"/>
      <c r="C144" s="142"/>
      <c r="D144" s="142"/>
      <c r="E144" s="142"/>
      <c r="F144" s="142"/>
      <c r="G144" s="108"/>
    </row>
    <row r="145" spans="1:7" x14ac:dyDescent="0.35">
      <c r="A145" s="108" t="s">
        <v>1533</v>
      </c>
      <c r="B145" s="129"/>
      <c r="C145" s="142"/>
      <c r="D145" s="142"/>
      <c r="E145" s="142"/>
      <c r="F145" s="142"/>
      <c r="G145" s="108"/>
    </row>
    <row r="146" spans="1:7" x14ac:dyDescent="0.35">
      <c r="A146" s="108" t="s">
        <v>1534</v>
      </c>
      <c r="B146" s="129"/>
      <c r="C146" s="142"/>
      <c r="D146" s="142"/>
      <c r="E146" s="142"/>
      <c r="F146" s="142"/>
      <c r="G146" s="108"/>
    </row>
    <row r="147" spans="1:7" x14ac:dyDescent="0.35">
      <c r="A147" s="108" t="s">
        <v>1535</v>
      </c>
      <c r="B147" s="129"/>
      <c r="C147" s="142"/>
      <c r="D147" s="142"/>
      <c r="E147" s="142"/>
      <c r="F147" s="142"/>
      <c r="G147" s="108"/>
    </row>
    <row r="148" spans="1:7" x14ac:dyDescent="0.35">
      <c r="A148" s="108" t="s">
        <v>1536</v>
      </c>
      <c r="B148" s="129"/>
      <c r="C148" s="142"/>
      <c r="D148" s="142"/>
      <c r="E148" s="142"/>
      <c r="F148" s="142"/>
      <c r="G148" s="108"/>
    </row>
    <row r="149" spans="1:7" ht="15" customHeight="1" x14ac:dyDescent="0.35">
      <c r="A149" s="119"/>
      <c r="B149" s="120" t="s">
        <v>591</v>
      </c>
      <c r="C149" s="119" t="s">
        <v>467</v>
      </c>
      <c r="D149" s="119" t="s">
        <v>468</v>
      </c>
      <c r="E149" s="126"/>
      <c r="F149" s="121" t="s">
        <v>435</v>
      </c>
      <c r="G149" s="121"/>
    </row>
    <row r="150" spans="1:7" x14ac:dyDescent="0.35">
      <c r="A150" s="108" t="s">
        <v>592</v>
      </c>
      <c r="B150" s="108" t="s">
        <v>593</v>
      </c>
      <c r="C150" s="196">
        <f>'D. Insert Nat Trans Templ'!E257</f>
        <v>0.55365649402770267</v>
      </c>
      <c r="D150" s="142">
        <v>0</v>
      </c>
      <c r="E150" s="143"/>
      <c r="F150" s="142">
        <f>C150</f>
        <v>0.55365649402770267</v>
      </c>
    </row>
    <row r="151" spans="1:7" x14ac:dyDescent="0.35">
      <c r="A151" s="108" t="s">
        <v>594</v>
      </c>
      <c r="B151" s="108" t="s">
        <v>595</v>
      </c>
      <c r="C151" s="196">
        <f>SUM('D. Insert Nat Trans Templ'!E258:E259)</f>
        <v>0.44634350597229727</v>
      </c>
      <c r="D151" s="142">
        <v>0</v>
      </c>
      <c r="E151" s="143"/>
      <c r="F151" s="196">
        <f>C151</f>
        <v>0.44634350597229727</v>
      </c>
    </row>
    <row r="152" spans="1:7" x14ac:dyDescent="0.35">
      <c r="A152" s="108" t="s">
        <v>596</v>
      </c>
      <c r="B152" s="108" t="s">
        <v>98</v>
      </c>
      <c r="C152" s="196">
        <v>0</v>
      </c>
      <c r="D152" s="142">
        <v>0</v>
      </c>
      <c r="E152" s="143"/>
      <c r="F152" s="196">
        <f>C152</f>
        <v>0</v>
      </c>
    </row>
    <row r="153" spans="1:7" outlineLevel="1" x14ac:dyDescent="0.35">
      <c r="A153" s="108" t="s">
        <v>597</v>
      </c>
      <c r="C153" s="142"/>
      <c r="D153" s="142"/>
      <c r="E153" s="143"/>
      <c r="F153" s="142"/>
    </row>
    <row r="154" spans="1:7" outlineLevel="1" x14ac:dyDescent="0.35">
      <c r="A154" s="108" t="s">
        <v>598</v>
      </c>
      <c r="C154" s="142"/>
      <c r="D154" s="142"/>
      <c r="E154" s="143"/>
      <c r="F154" s="142"/>
    </row>
    <row r="155" spans="1:7" outlineLevel="1" x14ac:dyDescent="0.35">
      <c r="A155" s="108" t="s">
        <v>599</v>
      </c>
      <c r="C155" s="142"/>
      <c r="D155" s="142"/>
      <c r="E155" s="143"/>
      <c r="F155" s="142"/>
    </row>
    <row r="156" spans="1:7" outlineLevel="1" x14ac:dyDescent="0.35">
      <c r="A156" s="108" t="s">
        <v>600</v>
      </c>
      <c r="C156" s="142"/>
      <c r="D156" s="142"/>
      <c r="E156" s="143"/>
      <c r="F156" s="142"/>
    </row>
    <row r="157" spans="1:7" outlineLevel="1" x14ac:dyDescent="0.35">
      <c r="A157" s="108" t="s">
        <v>601</v>
      </c>
      <c r="C157" s="142"/>
      <c r="D157" s="142"/>
      <c r="E157" s="143"/>
      <c r="F157" s="142"/>
    </row>
    <row r="158" spans="1:7" outlineLevel="1" x14ac:dyDescent="0.35">
      <c r="A158" s="108" t="s">
        <v>602</v>
      </c>
      <c r="C158" s="142"/>
      <c r="D158" s="142"/>
      <c r="E158" s="143"/>
      <c r="F158" s="142"/>
    </row>
    <row r="159" spans="1:7" ht="15" customHeight="1" x14ac:dyDescent="0.35">
      <c r="A159" s="119"/>
      <c r="B159" s="120" t="s">
        <v>603</v>
      </c>
      <c r="C159" s="119" t="s">
        <v>467</v>
      </c>
      <c r="D159" s="119" t="s">
        <v>468</v>
      </c>
      <c r="E159" s="126"/>
      <c r="F159" s="121" t="s">
        <v>435</v>
      </c>
      <c r="G159" s="121"/>
    </row>
    <row r="160" spans="1:7" x14ac:dyDescent="0.35">
      <c r="A160" s="108" t="s">
        <v>604</v>
      </c>
      <c r="B160" s="108" t="s">
        <v>605</v>
      </c>
      <c r="C160" s="196">
        <f>'D. Insert Nat Trans Templ'!E236</f>
        <v>0.30766219893775942</v>
      </c>
      <c r="D160" s="196">
        <v>0</v>
      </c>
      <c r="E160" s="143"/>
      <c r="F160" s="196">
        <f>C160</f>
        <v>0.30766219893775942</v>
      </c>
    </row>
    <row r="161" spans="1:7" x14ac:dyDescent="0.35">
      <c r="A161" s="108" t="s">
        <v>606</v>
      </c>
      <c r="B161" s="108" t="s">
        <v>607</v>
      </c>
      <c r="C161" s="196">
        <f>'D. Insert Nat Trans Templ'!E234</f>
        <v>0.69233780106224063</v>
      </c>
      <c r="D161" s="196">
        <v>0</v>
      </c>
      <c r="E161" s="143"/>
      <c r="F161" s="196">
        <f t="shared" ref="F161:F162" si="2">C161</f>
        <v>0.69233780106224063</v>
      </c>
    </row>
    <row r="162" spans="1:7" x14ac:dyDescent="0.35">
      <c r="A162" s="108" t="s">
        <v>608</v>
      </c>
      <c r="B162" s="108" t="s">
        <v>98</v>
      </c>
      <c r="C162" s="196">
        <v>0</v>
      </c>
      <c r="D162" s="196">
        <v>0</v>
      </c>
      <c r="E162" s="143"/>
      <c r="F162" s="196">
        <f t="shared" si="2"/>
        <v>0</v>
      </c>
    </row>
    <row r="163" spans="1:7" outlineLevel="1" x14ac:dyDescent="0.35">
      <c r="A163" s="108" t="s">
        <v>609</v>
      </c>
      <c r="E163" s="103"/>
    </row>
    <row r="164" spans="1:7" outlineLevel="1" x14ac:dyDescent="0.35">
      <c r="A164" s="108" t="s">
        <v>610</v>
      </c>
      <c r="E164" s="103"/>
    </row>
    <row r="165" spans="1:7" outlineLevel="1" x14ac:dyDescent="0.35">
      <c r="A165" s="108" t="s">
        <v>611</v>
      </c>
      <c r="E165" s="103"/>
    </row>
    <row r="166" spans="1:7" outlineLevel="1" x14ac:dyDescent="0.35">
      <c r="A166" s="108" t="s">
        <v>612</v>
      </c>
      <c r="E166" s="103"/>
    </row>
    <row r="167" spans="1:7" outlineLevel="1" x14ac:dyDescent="0.35">
      <c r="A167" s="108" t="s">
        <v>613</v>
      </c>
      <c r="E167" s="103"/>
    </row>
    <row r="168" spans="1:7" outlineLevel="1" x14ac:dyDescent="0.35">
      <c r="A168" s="108" t="s">
        <v>614</v>
      </c>
      <c r="E168" s="103"/>
    </row>
    <row r="169" spans="1:7" ht="15" customHeight="1" x14ac:dyDescent="0.35">
      <c r="A169" s="119"/>
      <c r="B169" s="120" t="s">
        <v>615</v>
      </c>
      <c r="C169" s="119" t="s">
        <v>467</v>
      </c>
      <c r="D169" s="119" t="s">
        <v>468</v>
      </c>
      <c r="E169" s="126"/>
      <c r="F169" s="121" t="s">
        <v>435</v>
      </c>
      <c r="G169" s="121"/>
    </row>
    <row r="170" spans="1:7" x14ac:dyDescent="0.35">
      <c r="A170" s="108" t="s">
        <v>616</v>
      </c>
      <c r="B170" s="130" t="s">
        <v>617</v>
      </c>
      <c r="C170" s="196">
        <f>'D. Insert Nat Trans Templ'!E241</f>
        <v>0.15715348889235636</v>
      </c>
      <c r="D170" s="142">
        <v>0</v>
      </c>
      <c r="E170" s="143"/>
      <c r="F170" s="196">
        <f>C170</f>
        <v>0.15715348889235636</v>
      </c>
    </row>
    <row r="171" spans="1:7" x14ac:dyDescent="0.35">
      <c r="A171" s="108" t="s">
        <v>618</v>
      </c>
      <c r="B171" s="130" t="s">
        <v>619</v>
      </c>
      <c r="C171" s="196">
        <f>'D. Insert Nat Trans Templ'!E242</f>
        <v>8.432895160897029E-2</v>
      </c>
      <c r="D171" s="142">
        <v>0</v>
      </c>
      <c r="E171" s="143"/>
      <c r="F171" s="196">
        <f t="shared" ref="F171:F174" si="3">C171</f>
        <v>8.432895160897029E-2</v>
      </c>
    </row>
    <row r="172" spans="1:7" x14ac:dyDescent="0.35">
      <c r="A172" s="108" t="s">
        <v>620</v>
      </c>
      <c r="B172" s="130" t="s">
        <v>621</v>
      </c>
      <c r="C172" s="196">
        <f>'D. Insert Nat Trans Templ'!E243</f>
        <v>0.10657037836408161</v>
      </c>
      <c r="D172" s="142">
        <v>0</v>
      </c>
      <c r="E172" s="142"/>
      <c r="F172" s="196">
        <f t="shared" si="3"/>
        <v>0.10657037836408161</v>
      </c>
    </row>
    <row r="173" spans="1:7" x14ac:dyDescent="0.35">
      <c r="A173" s="108" t="s">
        <v>622</v>
      </c>
      <c r="B173" s="130" t="s">
        <v>623</v>
      </c>
      <c r="C173" s="196">
        <f>SUM('D. Insert Nat Trans Templ'!E244:E245)</f>
        <v>8.883367596628132E-2</v>
      </c>
      <c r="D173" s="142">
        <v>0</v>
      </c>
      <c r="E173" s="142"/>
      <c r="F173" s="196">
        <f t="shared" si="3"/>
        <v>8.883367596628132E-2</v>
      </c>
    </row>
    <row r="174" spans="1:7" x14ac:dyDescent="0.35">
      <c r="A174" s="108" t="s">
        <v>624</v>
      </c>
      <c r="B174" s="130" t="s">
        <v>625</v>
      </c>
      <c r="C174" s="196">
        <f>SUM('D. Insert Nat Trans Templ'!E246:E253)</f>
        <v>0.56311350516831038</v>
      </c>
      <c r="D174" s="142">
        <v>0</v>
      </c>
      <c r="E174" s="142"/>
      <c r="F174" s="196">
        <f t="shared" si="3"/>
        <v>0.56311350516831038</v>
      </c>
    </row>
    <row r="175" spans="1:7" outlineLevel="1" x14ac:dyDescent="0.35">
      <c r="A175" s="108" t="s">
        <v>626</v>
      </c>
      <c r="B175" s="127"/>
      <c r="C175" s="142"/>
      <c r="D175" s="142"/>
      <c r="E175" s="142"/>
      <c r="F175" s="142"/>
    </row>
    <row r="176" spans="1:7" outlineLevel="1" x14ac:dyDescent="0.35">
      <c r="A176" s="108" t="s">
        <v>627</v>
      </c>
      <c r="B176" s="127"/>
      <c r="C176" s="142"/>
      <c r="D176" s="142"/>
      <c r="E176" s="142"/>
      <c r="F176" s="142"/>
    </row>
    <row r="177" spans="1:7" outlineLevel="1" x14ac:dyDescent="0.35">
      <c r="A177" s="108" t="s">
        <v>628</v>
      </c>
      <c r="B177" s="130"/>
      <c r="C177" s="142"/>
      <c r="D177" s="142"/>
      <c r="E177" s="142"/>
      <c r="F177" s="142"/>
    </row>
    <row r="178" spans="1:7" outlineLevel="1" x14ac:dyDescent="0.35">
      <c r="A178" s="108" t="s">
        <v>629</v>
      </c>
      <c r="B178" s="130"/>
      <c r="C178" s="142"/>
      <c r="D178" s="142"/>
      <c r="E178" s="142"/>
      <c r="F178" s="142"/>
    </row>
    <row r="179" spans="1:7" ht="15" customHeight="1" x14ac:dyDescent="0.35">
      <c r="A179" s="119"/>
      <c r="B179" s="120" t="s">
        <v>630</v>
      </c>
      <c r="C179" s="119" t="s">
        <v>467</v>
      </c>
      <c r="D179" s="119" t="s">
        <v>468</v>
      </c>
      <c r="E179" s="126"/>
      <c r="F179" s="121" t="s">
        <v>435</v>
      </c>
      <c r="G179" s="121"/>
    </row>
    <row r="180" spans="1:7" x14ac:dyDescent="0.35">
      <c r="A180" s="108" t="s">
        <v>631</v>
      </c>
      <c r="B180" s="108" t="s">
        <v>632</v>
      </c>
      <c r="C180" s="196">
        <v>6.4842575203014619E-3</v>
      </c>
      <c r="D180" s="196">
        <v>0</v>
      </c>
      <c r="E180" s="143"/>
      <c r="F180" s="196">
        <f>C180</f>
        <v>6.4842575203014619E-3</v>
      </c>
    </row>
    <row r="181" spans="1:7" outlineLevel="1" x14ac:dyDescent="0.35">
      <c r="A181" s="108" t="s">
        <v>633</v>
      </c>
      <c r="B181" s="131"/>
      <c r="C181" s="142"/>
      <c r="D181" s="142"/>
      <c r="E181" s="143"/>
      <c r="F181" s="142"/>
    </row>
    <row r="182" spans="1:7" outlineLevel="1" x14ac:dyDescent="0.35">
      <c r="A182" s="108" t="s">
        <v>634</v>
      </c>
      <c r="B182" s="131"/>
      <c r="C182" s="142"/>
      <c r="D182" s="142"/>
      <c r="E182" s="143"/>
      <c r="F182" s="142"/>
    </row>
    <row r="183" spans="1:7" outlineLevel="1" x14ac:dyDescent="0.35">
      <c r="A183" s="108" t="s">
        <v>635</v>
      </c>
      <c r="B183" s="131"/>
      <c r="C183" s="142"/>
      <c r="D183" s="142"/>
      <c r="E183" s="143"/>
      <c r="F183" s="142"/>
    </row>
    <row r="184" spans="1:7" outlineLevel="1" x14ac:dyDescent="0.35">
      <c r="A184" s="108" t="s">
        <v>636</v>
      </c>
      <c r="B184" s="131"/>
      <c r="C184" s="142"/>
      <c r="D184" s="142"/>
      <c r="E184" s="143"/>
      <c r="F184" s="142"/>
    </row>
    <row r="185" spans="1:7" ht="18.5" x14ac:dyDescent="0.35">
      <c r="A185" s="132"/>
      <c r="B185" s="133" t="s">
        <v>432</v>
      </c>
      <c r="C185" s="132"/>
      <c r="D185" s="132"/>
      <c r="E185" s="132"/>
      <c r="F185" s="134"/>
      <c r="G185" s="134"/>
    </row>
    <row r="186" spans="1:7" ht="15" customHeight="1" x14ac:dyDescent="0.35">
      <c r="A186" s="119"/>
      <c r="B186" s="120" t="s">
        <v>637</v>
      </c>
      <c r="C186" s="119" t="s">
        <v>638</v>
      </c>
      <c r="D186" s="119" t="s">
        <v>639</v>
      </c>
      <c r="E186" s="126"/>
      <c r="F186" s="119" t="s">
        <v>467</v>
      </c>
      <c r="G186" s="119" t="s">
        <v>640</v>
      </c>
    </row>
    <row r="187" spans="1:7" x14ac:dyDescent="0.35">
      <c r="A187" s="108" t="s">
        <v>641</v>
      </c>
      <c r="B187" s="129" t="s">
        <v>642</v>
      </c>
      <c r="C187" s="182">
        <f>'D. Insert Nat Trans Templ'!B102/1000</f>
        <v>106.93875851814798</v>
      </c>
      <c r="E187" s="135"/>
      <c r="F187" s="136"/>
      <c r="G187" s="136"/>
    </row>
    <row r="188" spans="1:7" x14ac:dyDescent="0.35">
      <c r="A188" s="135"/>
      <c r="B188" s="137"/>
      <c r="C188" s="135"/>
      <c r="D188" s="135"/>
      <c r="E188" s="135"/>
      <c r="F188" s="136"/>
      <c r="G188" s="136"/>
    </row>
    <row r="189" spans="1:7" x14ac:dyDescent="0.35">
      <c r="B189" s="129" t="s">
        <v>643</v>
      </c>
      <c r="C189" s="135"/>
      <c r="D189" s="135"/>
      <c r="E189" s="135"/>
      <c r="F189" s="136"/>
      <c r="G189" s="136"/>
    </row>
    <row r="190" spans="1:7" x14ac:dyDescent="0.35">
      <c r="A190" s="108" t="s">
        <v>644</v>
      </c>
      <c r="B190" s="180" t="s">
        <v>2171</v>
      </c>
      <c r="C190" s="182">
        <f>'D. Insert Nat Trans Templ'!D195/1000000</f>
        <v>25.049155940000002</v>
      </c>
      <c r="D190" s="171">
        <f>'D. Insert Nat Trans Templ'!B195</f>
        <v>10453</v>
      </c>
      <c r="E190" s="135"/>
      <c r="F190" s="167">
        <f>IF($C$214=0,"",IF(C190="[for completion]","",IF(C190="","",C190/$C$214)))</f>
        <v>7.2105057763251961E-4</v>
      </c>
      <c r="G190" s="167">
        <f>IF($D$214=0,"",IF(D190="[for completion]","",IF(D190="","",D190/$D$214)))</f>
        <v>3.2177234906435752E-2</v>
      </c>
    </row>
    <row r="191" spans="1:7" x14ac:dyDescent="0.35">
      <c r="A191" s="108" t="s">
        <v>645</v>
      </c>
      <c r="B191" s="180" t="s">
        <v>2172</v>
      </c>
      <c r="C191" s="182">
        <f>'D. Insert Nat Trans Templ'!D196/1000000</f>
        <v>79.159012900000008</v>
      </c>
      <c r="D191" s="183">
        <f>'D. Insert Nat Trans Templ'!B196</f>
        <v>10492</v>
      </c>
      <c r="E191" s="135"/>
      <c r="F191" s="167">
        <f t="shared" ref="F191:F213" si="4">IF($C$214=0,"",IF(C191="[for completion]","",IF(C191="","",C191/$C$214)))</f>
        <v>2.2786257594101223E-3</v>
      </c>
      <c r="G191" s="167">
        <f t="shared" ref="G191:G213" si="5">IF($D$214=0,"",IF(D191="[for completion]","",IF(D191="","",D191/$D$214)))</f>
        <v>3.2297287729677979E-2</v>
      </c>
    </row>
    <row r="192" spans="1:7" x14ac:dyDescent="0.35">
      <c r="A192" s="108" t="s">
        <v>646</v>
      </c>
      <c r="B192" s="180" t="s">
        <v>2173</v>
      </c>
      <c r="C192" s="182">
        <f>'D. Insert Nat Trans Templ'!D197/1000000</f>
        <v>601.70932274999996</v>
      </c>
      <c r="D192" s="183">
        <f>'D. Insert Nat Trans Templ'!B197</f>
        <v>34003</v>
      </c>
      <c r="E192" s="135"/>
      <c r="F192" s="167">
        <f t="shared" si="4"/>
        <v>1.7320458053556261E-2</v>
      </c>
      <c r="G192" s="167">
        <f t="shared" si="5"/>
        <v>0.10467067047962642</v>
      </c>
    </row>
    <row r="193" spans="1:7" x14ac:dyDescent="0.35">
      <c r="A193" s="108" t="s">
        <v>647</v>
      </c>
      <c r="B193" s="180" t="s">
        <v>2174</v>
      </c>
      <c r="C193" s="182">
        <f>'D. Insert Nat Trans Templ'!D198/1000000</f>
        <v>2115.1437117199998</v>
      </c>
      <c r="D193" s="183">
        <f>'D. Insert Nat Trans Templ'!B198</f>
        <v>56703</v>
      </c>
      <c r="E193" s="135"/>
      <c r="F193" s="167">
        <f t="shared" si="4"/>
        <v>6.0885308820968494E-2</v>
      </c>
      <c r="G193" s="167">
        <f t="shared" si="5"/>
        <v>0.17454757016164035</v>
      </c>
    </row>
    <row r="194" spans="1:7" x14ac:dyDescent="0.35">
      <c r="A194" s="108" t="s">
        <v>648</v>
      </c>
      <c r="B194" s="180" t="s">
        <v>2175</v>
      </c>
      <c r="C194" s="182">
        <f>'D. Insert Nat Trans Templ'!D199/1000000</f>
        <v>2983.2669870700001</v>
      </c>
      <c r="D194" s="183">
        <f>'D. Insert Nat Trans Templ'!B199</f>
        <v>48071</v>
      </c>
      <c r="E194" s="135"/>
      <c r="F194" s="167">
        <f t="shared" si="4"/>
        <v>8.5874605492150161E-2</v>
      </c>
      <c r="G194" s="167">
        <f t="shared" si="5"/>
        <v>0.14797587861736086</v>
      </c>
    </row>
    <row r="195" spans="1:7" x14ac:dyDescent="0.35">
      <c r="A195" s="108" t="s">
        <v>649</v>
      </c>
      <c r="B195" s="180" t="s">
        <v>2176</v>
      </c>
      <c r="C195" s="182">
        <f>'D. Insert Nat Trans Templ'!D200/1000000</f>
        <v>3317.7785558800001</v>
      </c>
      <c r="D195" s="183">
        <f>'D. Insert Nat Trans Templ'!B200</f>
        <v>38053</v>
      </c>
      <c r="E195" s="135"/>
      <c r="F195" s="167">
        <f t="shared" si="4"/>
        <v>9.5503662874081685E-2</v>
      </c>
      <c r="G195" s="167">
        <f t="shared" si="5"/>
        <v>0.1171376944317038</v>
      </c>
    </row>
    <row r="196" spans="1:7" x14ac:dyDescent="0.35">
      <c r="A196" s="108" t="s">
        <v>650</v>
      </c>
      <c r="B196" s="180" t="s">
        <v>2177</v>
      </c>
      <c r="C196" s="182">
        <f>'D. Insert Nat Trans Templ'!D201/1000000</f>
        <v>6744.7055328999995</v>
      </c>
      <c r="D196" s="183">
        <f>'D. Insert Nat Trans Templ'!B201</f>
        <v>54880</v>
      </c>
      <c r="E196" s="135"/>
      <c r="F196" s="167">
        <f t="shared" si="4"/>
        <v>0.19414920934293148</v>
      </c>
      <c r="G196" s="167">
        <f t="shared" si="5"/>
        <v>0.16893587024444601</v>
      </c>
    </row>
    <row r="197" spans="1:7" x14ac:dyDescent="0.35">
      <c r="A197" s="108" t="s">
        <v>651</v>
      </c>
      <c r="B197" s="180" t="s">
        <v>2178</v>
      </c>
      <c r="C197" s="182">
        <f>'D. Insert Nat Trans Templ'!D202/1000000</f>
        <v>5120.8426870900003</v>
      </c>
      <c r="D197" s="183">
        <f>'D. Insert Nat Trans Templ'!B202</f>
        <v>29707</v>
      </c>
      <c r="E197" s="135"/>
      <c r="F197" s="167">
        <f t="shared" si="4"/>
        <v>0.14740562861023526</v>
      </c>
      <c r="G197" s="167">
        <f t="shared" si="5"/>
        <v>9.1446390257867313E-2</v>
      </c>
    </row>
    <row r="198" spans="1:7" x14ac:dyDescent="0.35">
      <c r="A198" s="108" t="s">
        <v>652</v>
      </c>
      <c r="B198" s="180" t="s">
        <v>2179</v>
      </c>
      <c r="C198" s="182">
        <f>'D. Insert Nat Trans Templ'!D203/1000000</f>
        <v>3574.29910019</v>
      </c>
      <c r="D198" s="183">
        <f>'D. Insert Nat Trans Templ'!B203</f>
        <v>16052</v>
      </c>
      <c r="E198" s="135"/>
      <c r="F198" s="167">
        <f t="shared" si="4"/>
        <v>0.10288771553806672</v>
      </c>
      <c r="G198" s="167">
        <f t="shared" si="5"/>
        <v>4.9412510735492847E-2</v>
      </c>
    </row>
    <row r="199" spans="1:7" x14ac:dyDescent="0.35">
      <c r="A199" s="108" t="s">
        <v>653</v>
      </c>
      <c r="B199" s="180" t="s">
        <v>2180</v>
      </c>
      <c r="C199" s="182">
        <f>'D. Insert Nat Trans Templ'!D204/1000000</f>
        <v>2457.03388322</v>
      </c>
      <c r="D199" s="183">
        <f>'D. Insert Nat Trans Templ'!B204</f>
        <v>9004</v>
      </c>
      <c r="E199" s="129"/>
      <c r="F199" s="167">
        <f t="shared" si="4"/>
        <v>7.0726762410759841E-2</v>
      </c>
      <c r="G199" s="167">
        <f t="shared" si="5"/>
        <v>2.7716810781359184E-2</v>
      </c>
    </row>
    <row r="200" spans="1:7" x14ac:dyDescent="0.35">
      <c r="A200" s="108" t="s">
        <v>654</v>
      </c>
      <c r="B200" s="180" t="s">
        <v>2181</v>
      </c>
      <c r="C200" s="182">
        <f>'D. Insert Nat Trans Templ'!D205/1000000</f>
        <v>1740.50883499</v>
      </c>
      <c r="D200" s="183">
        <f>'D. Insert Nat Trans Templ'!B205</f>
        <v>5388</v>
      </c>
      <c r="E200" s="129"/>
      <c r="F200" s="167">
        <f t="shared" si="4"/>
        <v>5.0101285003379764E-2</v>
      </c>
      <c r="G200" s="167">
        <f t="shared" si="5"/>
        <v>1.6585759272541457E-2</v>
      </c>
    </row>
    <row r="201" spans="1:7" x14ac:dyDescent="0.35">
      <c r="A201" s="108" t="s">
        <v>655</v>
      </c>
      <c r="B201" s="180" t="s">
        <v>2182</v>
      </c>
      <c r="C201" s="182">
        <f>'D. Insert Nat Trans Templ'!D206/1000000</f>
        <v>1343.0290698900001</v>
      </c>
      <c r="D201" s="183">
        <f>'D. Insert Nat Trans Templ'!B206</f>
        <v>3597</v>
      </c>
      <c r="E201" s="129"/>
      <c r="F201" s="167">
        <f t="shared" si="4"/>
        <v>3.865966138503947E-2</v>
      </c>
      <c r="G201" s="167">
        <f t="shared" si="5"/>
        <v>1.1072564235956128E-2</v>
      </c>
    </row>
    <row r="202" spans="1:7" x14ac:dyDescent="0.35">
      <c r="A202" s="108" t="s">
        <v>656</v>
      </c>
      <c r="B202" s="180" t="s">
        <v>2183</v>
      </c>
      <c r="C202" s="182">
        <f>'D. Insert Nat Trans Templ'!D207/1000000</f>
        <v>976.44630842999993</v>
      </c>
      <c r="D202" s="183">
        <f>'D. Insert Nat Trans Templ'!B207</f>
        <v>2307</v>
      </c>
      <c r="E202" s="129"/>
      <c r="F202" s="167">
        <f t="shared" si="4"/>
        <v>2.8107421120577399E-2</v>
      </c>
      <c r="G202" s="167">
        <f t="shared" si="5"/>
        <v>7.1015862364055566E-3</v>
      </c>
    </row>
    <row r="203" spans="1:7" x14ac:dyDescent="0.35">
      <c r="A203" s="108" t="s">
        <v>657</v>
      </c>
      <c r="B203" s="180" t="s">
        <v>2184</v>
      </c>
      <c r="C203" s="182">
        <f>'D. Insert Nat Trans Templ'!D208/1000000</f>
        <v>781.68644952</v>
      </c>
      <c r="D203" s="183">
        <f>'D. Insert Nat Trans Templ'!B208</f>
        <v>1651</v>
      </c>
      <c r="E203" s="129"/>
      <c r="F203" s="167">
        <f t="shared" si="4"/>
        <v>2.2501175979900475E-2</v>
      </c>
      <c r="G203" s="167">
        <f t="shared" si="5"/>
        <v>5.0822361839209249E-3</v>
      </c>
    </row>
    <row r="204" spans="1:7" x14ac:dyDescent="0.35">
      <c r="A204" s="108" t="s">
        <v>658</v>
      </c>
      <c r="B204" s="180" t="s">
        <v>2185</v>
      </c>
      <c r="C204" s="182">
        <f>'D. Insert Nat Trans Templ'!D209/1000000</f>
        <v>1176.6280332899998</v>
      </c>
      <c r="D204" s="183">
        <f>'D. Insert Nat Trans Templ'!B209</f>
        <v>2155</v>
      </c>
      <c r="E204" s="129"/>
      <c r="F204" s="167">
        <f t="shared" si="4"/>
        <v>3.3869736972158025E-2</v>
      </c>
      <c r="G204" s="167">
        <f t="shared" si="5"/>
        <v>6.6336880535127762E-3</v>
      </c>
    </row>
    <row r="205" spans="1:7" x14ac:dyDescent="0.35">
      <c r="A205" s="108" t="s">
        <v>659</v>
      </c>
      <c r="B205" s="180" t="s">
        <v>2186</v>
      </c>
      <c r="C205" s="182">
        <f>'D. Insert Nat Trans Templ'!D210/1000000</f>
        <v>752.14007568</v>
      </c>
      <c r="D205" s="183">
        <f>'D. Insert Nat Trans Templ'!B210</f>
        <v>1164</v>
      </c>
      <c r="F205" s="167">
        <f t="shared" si="4"/>
        <v>2.1650671077647135E-2</v>
      </c>
      <c r="G205" s="167">
        <f t="shared" si="5"/>
        <v>3.5831150321526087E-3</v>
      </c>
    </row>
    <row r="206" spans="1:7" x14ac:dyDescent="0.35">
      <c r="A206" s="108" t="s">
        <v>660</v>
      </c>
      <c r="B206" s="180" t="s">
        <v>2187</v>
      </c>
      <c r="C206" s="182">
        <f>'D. Insert Nat Trans Templ'!D211/1000000</f>
        <v>480.37779819999997</v>
      </c>
      <c r="D206" s="183">
        <f>'D. Insert Nat Trans Templ'!B211</f>
        <v>648</v>
      </c>
      <c r="E206" s="124"/>
      <c r="F206" s="167">
        <f t="shared" si="4"/>
        <v>1.3827878660008369E-2</v>
      </c>
      <c r="G206" s="167">
        <f t="shared" si="5"/>
        <v>1.99472383233238E-3</v>
      </c>
    </row>
    <row r="207" spans="1:7" x14ac:dyDescent="0.35">
      <c r="A207" s="108" t="s">
        <v>661</v>
      </c>
      <c r="B207" s="180" t="s">
        <v>2188</v>
      </c>
      <c r="C207" s="182">
        <f>'D. Insert Nat Trans Templ'!D212/1000000</f>
        <v>262.14763954</v>
      </c>
      <c r="D207" s="183">
        <f>'D. Insert Nat Trans Templ'!B212</f>
        <v>309</v>
      </c>
      <c r="E207" s="124"/>
      <c r="F207" s="167">
        <f t="shared" si="4"/>
        <v>7.5460309867558164E-3</v>
      </c>
      <c r="G207" s="167">
        <f t="shared" si="5"/>
        <v>9.5118775338071831E-4</v>
      </c>
    </row>
    <row r="208" spans="1:7" x14ac:dyDescent="0.35">
      <c r="A208" s="108" t="s">
        <v>662</v>
      </c>
      <c r="B208" s="180" t="s">
        <v>2189</v>
      </c>
      <c r="C208" s="182">
        <f>'D. Insert Nat Trans Templ'!D213/1000000</f>
        <v>206.62995049</v>
      </c>
      <c r="D208" s="183">
        <f>'D. Insert Nat Trans Templ'!B213</f>
        <v>219</v>
      </c>
      <c r="E208" s="124"/>
      <c r="F208" s="167">
        <f t="shared" si="4"/>
        <v>5.9479307611749179E-3</v>
      </c>
      <c r="G208" s="167">
        <f t="shared" si="5"/>
        <v>6.7414277666788774E-4</v>
      </c>
    </row>
    <row r="209" spans="1:7" x14ac:dyDescent="0.35">
      <c r="A209" s="108" t="s">
        <v>663</v>
      </c>
      <c r="B209" s="180" t="s">
        <v>2190</v>
      </c>
      <c r="C209" s="214">
        <f>'D. Insert Nat Trans Templ'!D214/1000000</f>
        <v>1.22216624</v>
      </c>
      <c r="D209" s="183">
        <f>'D. Insert Nat Trans Templ'!B214</f>
        <v>1</v>
      </c>
      <c r="E209" s="124"/>
      <c r="F209" s="167">
        <f t="shared" si="4"/>
        <v>3.5180573566063417E-5</v>
      </c>
      <c r="G209" s="167">
        <f t="shared" si="5"/>
        <v>3.0782775190314509E-6</v>
      </c>
    </row>
    <row r="210" spans="1:7" x14ac:dyDescent="0.35">
      <c r="A210" s="108" t="s">
        <v>664</v>
      </c>
      <c r="B210" s="129"/>
      <c r="C210" s="182"/>
      <c r="D210" s="171"/>
      <c r="E210" s="124"/>
      <c r="F210" s="167" t="str">
        <f t="shared" si="4"/>
        <v/>
      </c>
      <c r="G210" s="167" t="str">
        <f t="shared" si="5"/>
        <v/>
      </c>
    </row>
    <row r="211" spans="1:7" x14ac:dyDescent="0.35">
      <c r="A211" s="108" t="s">
        <v>665</v>
      </c>
      <c r="B211" s="129"/>
      <c r="C211" s="182"/>
      <c r="D211" s="171"/>
      <c r="E211" s="124"/>
      <c r="F211" s="167" t="str">
        <f t="shared" si="4"/>
        <v/>
      </c>
      <c r="G211" s="167" t="str">
        <f t="shared" si="5"/>
        <v/>
      </c>
    </row>
    <row r="212" spans="1:7" x14ac:dyDescent="0.35">
      <c r="A212" s="108" t="s">
        <v>666</v>
      </c>
      <c r="B212" s="129"/>
      <c r="C212" s="182"/>
      <c r="D212" s="171"/>
      <c r="E212" s="124"/>
      <c r="F212" s="167" t="str">
        <f t="shared" si="4"/>
        <v/>
      </c>
      <c r="G212" s="167" t="str">
        <f t="shared" si="5"/>
        <v/>
      </c>
    </row>
    <row r="213" spans="1:7" x14ac:dyDescent="0.35">
      <c r="A213" s="108" t="s">
        <v>667</v>
      </c>
      <c r="B213" s="129"/>
      <c r="C213" s="168"/>
      <c r="D213" s="171"/>
      <c r="E213" s="124"/>
      <c r="F213" s="167" t="str">
        <f t="shared" si="4"/>
        <v/>
      </c>
      <c r="G213" s="167" t="str">
        <f t="shared" si="5"/>
        <v/>
      </c>
    </row>
    <row r="214" spans="1:7" x14ac:dyDescent="0.35">
      <c r="A214" s="108" t="s">
        <v>668</v>
      </c>
      <c r="B214" s="138" t="s">
        <v>100</v>
      </c>
      <c r="C214" s="174">
        <f>SUM(C190:C213)</f>
        <v>34739.804275930001</v>
      </c>
      <c r="D214" s="172">
        <f>SUM(D190:D213)</f>
        <v>324857</v>
      </c>
      <c r="E214" s="124"/>
      <c r="F214" s="173">
        <f>SUM(F190:F213)</f>
        <v>0.99999999999999989</v>
      </c>
      <c r="G214" s="173">
        <f>SUM(G190:G213)</f>
        <v>0.99999999999999989</v>
      </c>
    </row>
    <row r="215" spans="1:7" ht="15" customHeight="1" x14ac:dyDescent="0.35">
      <c r="A215" s="119"/>
      <c r="B215" s="208" t="s">
        <v>669</v>
      </c>
      <c r="C215" s="119" t="s">
        <v>638</v>
      </c>
      <c r="D215" s="119" t="s">
        <v>639</v>
      </c>
      <c r="E215" s="126"/>
      <c r="F215" s="119" t="s">
        <v>467</v>
      </c>
      <c r="G215" s="119" t="s">
        <v>640</v>
      </c>
    </row>
    <row r="216" spans="1:7" x14ac:dyDescent="0.35">
      <c r="A216" s="108" t="s">
        <v>670</v>
      </c>
      <c r="B216" s="108" t="s">
        <v>671</v>
      </c>
      <c r="C216" s="142">
        <f>'D. Insert Nat Trans Templ'!B103</f>
        <v>0.62284812093150599</v>
      </c>
      <c r="F216" s="170"/>
      <c r="G216" s="170"/>
    </row>
    <row r="217" spans="1:7" x14ac:dyDescent="0.35">
      <c r="F217" s="170"/>
      <c r="G217" s="170"/>
    </row>
    <row r="218" spans="1:7" x14ac:dyDescent="0.35">
      <c r="B218" s="129" t="s">
        <v>672</v>
      </c>
      <c r="F218" s="170"/>
      <c r="G218" s="170"/>
    </row>
    <row r="219" spans="1:7" x14ac:dyDescent="0.35">
      <c r="A219" s="108" t="s">
        <v>673</v>
      </c>
      <c r="B219" s="108" t="s">
        <v>674</v>
      </c>
      <c r="C219" s="182">
        <v>6574.3507135200007</v>
      </c>
      <c r="D219" s="183">
        <v>140169</v>
      </c>
      <c r="F219" s="167">
        <f t="shared" ref="F219:F233" si="6">IF($C$227=0,"",IF(C219="[for completion]","",C219/$C$227))</f>
        <v>0.18924547361584132</v>
      </c>
      <c r="G219" s="167">
        <f t="shared" ref="G219:G233" si="7">IF($D$227=0,"",IF(D219="[for completion]","",D219/$D$227))</f>
        <v>0.43147908156511944</v>
      </c>
    </row>
    <row r="220" spans="1:7" x14ac:dyDescent="0.35">
      <c r="A220" s="108" t="s">
        <v>675</v>
      </c>
      <c r="B220" s="108" t="s">
        <v>676</v>
      </c>
      <c r="C220" s="182">
        <v>3787.0455975</v>
      </c>
      <c r="D220" s="183">
        <v>36387</v>
      </c>
      <c r="F220" s="167">
        <f t="shared" si="6"/>
        <v>0.1090117136936178</v>
      </c>
      <c r="G220" s="167">
        <f t="shared" si="7"/>
        <v>0.1120092840849974</v>
      </c>
    </row>
    <row r="221" spans="1:7" x14ac:dyDescent="0.35">
      <c r="A221" s="108" t="s">
        <v>677</v>
      </c>
      <c r="B221" s="108" t="s">
        <v>678</v>
      </c>
      <c r="C221" s="182">
        <v>4495.2101182899996</v>
      </c>
      <c r="D221" s="183">
        <v>33869</v>
      </c>
      <c r="F221" s="167">
        <f t="shared" si="6"/>
        <v>0.12939652977275334</v>
      </c>
      <c r="G221" s="167">
        <f t="shared" si="7"/>
        <v>0.1042581812920762</v>
      </c>
    </row>
    <row r="222" spans="1:7" x14ac:dyDescent="0.35">
      <c r="A222" s="108" t="s">
        <v>679</v>
      </c>
      <c r="B222" s="108" t="s">
        <v>680</v>
      </c>
      <c r="C222" s="182">
        <v>4711.5512024</v>
      </c>
      <c r="D222" s="183">
        <v>31382</v>
      </c>
      <c r="F222" s="167">
        <f t="shared" si="6"/>
        <v>0.13562399963388597</v>
      </c>
      <c r="G222" s="167">
        <f t="shared" si="7"/>
        <v>9.6602505102244982E-2</v>
      </c>
    </row>
    <row r="223" spans="1:7" x14ac:dyDescent="0.35">
      <c r="A223" s="108" t="s">
        <v>681</v>
      </c>
      <c r="B223" s="108" t="s">
        <v>682</v>
      </c>
      <c r="C223" s="182">
        <v>6343.5354886100004</v>
      </c>
      <c r="D223" s="183">
        <v>35602</v>
      </c>
      <c r="F223" s="167">
        <f t="shared" si="6"/>
        <v>0.18260135947297826</v>
      </c>
      <c r="G223" s="167">
        <f t="shared" si="7"/>
        <v>0.10959283623255771</v>
      </c>
    </row>
    <row r="224" spans="1:7" x14ac:dyDescent="0.35">
      <c r="A224" s="108" t="s">
        <v>683</v>
      </c>
      <c r="B224" s="108" t="s">
        <v>684</v>
      </c>
      <c r="C224" s="182">
        <v>5977.9161822599999</v>
      </c>
      <c r="D224" s="183">
        <v>31625</v>
      </c>
      <c r="F224" s="167">
        <f t="shared" si="6"/>
        <v>0.1720768526724801</v>
      </c>
      <c r="G224" s="167">
        <f t="shared" si="7"/>
        <v>9.7350526539369625E-2</v>
      </c>
    </row>
    <row r="225" spans="1:7" x14ac:dyDescent="0.35">
      <c r="A225" s="108" t="s">
        <v>685</v>
      </c>
      <c r="B225" s="108" t="s">
        <v>686</v>
      </c>
      <c r="C225" s="182">
        <v>2213.2542663200002</v>
      </c>
      <c r="D225" s="183">
        <v>12299</v>
      </c>
      <c r="F225" s="167">
        <f t="shared" si="6"/>
        <v>6.370946274598005E-2</v>
      </c>
      <c r="G225" s="167">
        <f t="shared" si="7"/>
        <v>3.785973520656781E-2</v>
      </c>
    </row>
    <row r="226" spans="1:7" x14ac:dyDescent="0.35">
      <c r="A226" s="108" t="s">
        <v>687</v>
      </c>
      <c r="B226" s="108" t="s">
        <v>688</v>
      </c>
      <c r="C226" s="182">
        <v>636.94070703</v>
      </c>
      <c r="D226" s="183">
        <v>3524</v>
      </c>
      <c r="F226" s="167">
        <f t="shared" si="6"/>
        <v>1.8334608392463342E-2</v>
      </c>
      <c r="G226" s="167">
        <f t="shared" si="7"/>
        <v>1.0847849977066832E-2</v>
      </c>
    </row>
    <row r="227" spans="1:7" x14ac:dyDescent="0.35">
      <c r="A227" s="108" t="s">
        <v>689</v>
      </c>
      <c r="B227" s="138" t="s">
        <v>100</v>
      </c>
      <c r="C227" s="168">
        <f>SUM(C219:C226)</f>
        <v>34739.804275929993</v>
      </c>
      <c r="D227" s="171">
        <f>SUM(D219:D226)</f>
        <v>324857</v>
      </c>
      <c r="F227" s="142">
        <f>SUM(F219:F226)</f>
        <v>1.0000000000000002</v>
      </c>
      <c r="G227" s="142">
        <f>SUM(G219:G226)</f>
        <v>0.99999999999999989</v>
      </c>
    </row>
    <row r="228" spans="1:7" outlineLevel="1" x14ac:dyDescent="0.35">
      <c r="A228" s="108" t="s">
        <v>690</v>
      </c>
      <c r="B228" s="125" t="s">
        <v>691</v>
      </c>
      <c r="C228" s="168"/>
      <c r="D228" s="171"/>
      <c r="F228" s="167">
        <f t="shared" si="6"/>
        <v>0</v>
      </c>
      <c r="G228" s="167">
        <f t="shared" si="7"/>
        <v>0</v>
      </c>
    </row>
    <row r="229" spans="1:7" outlineLevel="1" x14ac:dyDescent="0.35">
      <c r="A229" s="108" t="s">
        <v>692</v>
      </c>
      <c r="B229" s="125" t="s">
        <v>693</v>
      </c>
      <c r="C229" s="168"/>
      <c r="D229" s="171"/>
      <c r="F229" s="167">
        <f t="shared" si="6"/>
        <v>0</v>
      </c>
      <c r="G229" s="167">
        <f t="shared" si="7"/>
        <v>0</v>
      </c>
    </row>
    <row r="230" spans="1:7" outlineLevel="1" x14ac:dyDescent="0.35">
      <c r="A230" s="108" t="s">
        <v>694</v>
      </c>
      <c r="B230" s="125" t="s">
        <v>695</v>
      </c>
      <c r="C230" s="168"/>
      <c r="D230" s="171"/>
      <c r="F230" s="167">
        <f t="shared" si="6"/>
        <v>0</v>
      </c>
      <c r="G230" s="167">
        <f t="shared" si="7"/>
        <v>0</v>
      </c>
    </row>
    <row r="231" spans="1:7" outlineLevel="1" x14ac:dyDescent="0.35">
      <c r="A231" s="108" t="s">
        <v>696</v>
      </c>
      <c r="B231" s="125" t="s">
        <v>697</v>
      </c>
      <c r="C231" s="168"/>
      <c r="D231" s="171"/>
      <c r="F231" s="167">
        <f t="shared" si="6"/>
        <v>0</v>
      </c>
      <c r="G231" s="167">
        <f t="shared" si="7"/>
        <v>0</v>
      </c>
    </row>
    <row r="232" spans="1:7" outlineLevel="1" x14ac:dyDescent="0.35">
      <c r="A232" s="108" t="s">
        <v>698</v>
      </c>
      <c r="B232" s="125" t="s">
        <v>699</v>
      </c>
      <c r="C232" s="168"/>
      <c r="D232" s="171"/>
      <c r="F232" s="167">
        <f t="shared" si="6"/>
        <v>0</v>
      </c>
      <c r="G232" s="167">
        <f t="shared" si="7"/>
        <v>0</v>
      </c>
    </row>
    <row r="233" spans="1:7" outlineLevel="1" x14ac:dyDescent="0.35">
      <c r="A233" s="108" t="s">
        <v>700</v>
      </c>
      <c r="B233" s="125" t="s">
        <v>701</v>
      </c>
      <c r="C233" s="168"/>
      <c r="D233" s="171"/>
      <c r="F233" s="167">
        <f t="shared" si="6"/>
        <v>0</v>
      </c>
      <c r="G233" s="167">
        <f t="shared" si="7"/>
        <v>0</v>
      </c>
    </row>
    <row r="234" spans="1:7" outlineLevel="1" x14ac:dyDescent="0.35">
      <c r="A234" s="108" t="s">
        <v>702</v>
      </c>
      <c r="B234" s="125"/>
      <c r="F234" s="167"/>
      <c r="G234" s="167"/>
    </row>
    <row r="235" spans="1:7" outlineLevel="1" x14ac:dyDescent="0.35">
      <c r="A235" s="108" t="s">
        <v>703</v>
      </c>
      <c r="B235" s="125"/>
      <c r="F235" s="167"/>
      <c r="G235" s="167"/>
    </row>
    <row r="236" spans="1:7" outlineLevel="1" x14ac:dyDescent="0.35">
      <c r="A236" s="108" t="s">
        <v>704</v>
      </c>
      <c r="B236" s="125"/>
      <c r="F236" s="167"/>
      <c r="G236" s="167"/>
    </row>
    <row r="237" spans="1:7" ht="15" customHeight="1" x14ac:dyDescent="0.35">
      <c r="A237" s="119"/>
      <c r="B237" s="208" t="s">
        <v>705</v>
      </c>
      <c r="C237" s="119" t="s">
        <v>638</v>
      </c>
      <c r="D237" s="119" t="s">
        <v>639</v>
      </c>
      <c r="E237" s="126"/>
      <c r="F237" s="119" t="s">
        <v>467</v>
      </c>
      <c r="G237" s="119" t="s">
        <v>640</v>
      </c>
    </row>
    <row r="238" spans="1:7" x14ac:dyDescent="0.35">
      <c r="A238" s="108" t="s">
        <v>706</v>
      </c>
      <c r="B238" s="108" t="s">
        <v>671</v>
      </c>
      <c r="C238" s="142">
        <f>'D. Insert Nat Trans Templ'!B104</f>
        <v>0.48360382479785796</v>
      </c>
      <c r="F238" s="170"/>
      <c r="G238" s="170"/>
    </row>
    <row r="239" spans="1:7" x14ac:dyDescent="0.35">
      <c r="F239" s="170"/>
      <c r="G239" s="170"/>
    </row>
    <row r="240" spans="1:7" x14ac:dyDescent="0.35">
      <c r="B240" s="129" t="s">
        <v>672</v>
      </c>
      <c r="F240" s="170"/>
      <c r="G240" s="170"/>
    </row>
    <row r="241" spans="1:7" x14ac:dyDescent="0.35">
      <c r="A241" s="108" t="s">
        <v>707</v>
      </c>
      <c r="B241" s="108" t="s">
        <v>674</v>
      </c>
      <c r="C241" s="182">
        <v>12424.875699459999</v>
      </c>
      <c r="D241" s="183">
        <v>195107</v>
      </c>
      <c r="F241" s="167">
        <f>IF($C$249=0,"",IF(C241="[Mark as ND1 if not relevant]","",C241/$C$249))</f>
        <v>0.3576553166728334</v>
      </c>
      <c r="G241" s="167">
        <f>IF($D$249=0,"",IF(D241="[Mark as ND1 if not relevant]","",D241/$D$249))</f>
        <v>0.60059349190566924</v>
      </c>
    </row>
    <row r="242" spans="1:7" x14ac:dyDescent="0.35">
      <c r="A242" s="108" t="s">
        <v>708</v>
      </c>
      <c r="B242" s="108" t="s">
        <v>676</v>
      </c>
      <c r="C242" s="182">
        <v>5606.3579399199998</v>
      </c>
      <c r="D242" s="183">
        <v>39083</v>
      </c>
      <c r="F242" s="167">
        <f t="shared" ref="F242:F248" si="8">IF($C$249=0,"",IF(C242="[Mark as ND1 if not relevant]","",C242/$C$249))</f>
        <v>0.16138139108067598</v>
      </c>
      <c r="G242" s="167">
        <f t="shared" ref="G242:G248" si="9">IF($D$249=0,"",IF(D242="[Mark as ND1 if not relevant]","",D242/$D$249))</f>
        <v>0.1203083202763062</v>
      </c>
    </row>
    <row r="243" spans="1:7" x14ac:dyDescent="0.35">
      <c r="A243" s="108" t="s">
        <v>709</v>
      </c>
      <c r="B243" s="108" t="s">
        <v>678</v>
      </c>
      <c r="C243" s="182">
        <v>5459.2638356699999</v>
      </c>
      <c r="D243" s="183">
        <v>32938</v>
      </c>
      <c r="F243" s="167">
        <f t="shared" si="8"/>
        <v>0.15714722490398519</v>
      </c>
      <c r="G243" s="167">
        <f t="shared" si="9"/>
        <v>0.10139230492185793</v>
      </c>
    </row>
    <row r="244" spans="1:7" x14ac:dyDescent="0.35">
      <c r="A244" s="108" t="s">
        <v>710</v>
      </c>
      <c r="B244" s="108" t="s">
        <v>680</v>
      </c>
      <c r="C244" s="182">
        <v>5001.8313078299998</v>
      </c>
      <c r="D244" s="183">
        <v>28060</v>
      </c>
      <c r="F244" s="167">
        <f t="shared" si="8"/>
        <v>0.14397983558288477</v>
      </c>
      <c r="G244" s="167">
        <f t="shared" si="9"/>
        <v>8.6376467184022504E-2</v>
      </c>
    </row>
    <row r="245" spans="1:7" x14ac:dyDescent="0.35">
      <c r="A245" s="108" t="s">
        <v>711</v>
      </c>
      <c r="B245" s="108" t="s">
        <v>682</v>
      </c>
      <c r="C245" s="182">
        <v>4613.2941305200002</v>
      </c>
      <c r="D245" s="183">
        <v>22849</v>
      </c>
      <c r="F245" s="167">
        <f t="shared" si="8"/>
        <v>0.13279562814682838</v>
      </c>
      <c r="G245" s="167">
        <f t="shared" si="9"/>
        <v>7.0335563032349613E-2</v>
      </c>
    </row>
    <row r="246" spans="1:7" x14ac:dyDescent="0.35">
      <c r="A246" s="108" t="s">
        <v>712</v>
      </c>
      <c r="B246" s="108" t="s">
        <v>684</v>
      </c>
      <c r="C246" s="182">
        <v>1622.2341806599998</v>
      </c>
      <c r="D246" s="183">
        <v>6745</v>
      </c>
      <c r="F246" s="167">
        <f t="shared" si="8"/>
        <v>4.6696698915600653E-2</v>
      </c>
      <c r="G246" s="167">
        <f t="shared" si="9"/>
        <v>2.0762981865867135E-2</v>
      </c>
    </row>
    <row r="247" spans="1:7" x14ac:dyDescent="0.35">
      <c r="A247" s="108" t="s">
        <v>713</v>
      </c>
      <c r="B247" s="108" t="s">
        <v>686</v>
      </c>
      <c r="C247" s="182">
        <v>11.455908900000001</v>
      </c>
      <c r="D247" s="183">
        <v>72</v>
      </c>
      <c r="F247" s="167">
        <f t="shared" si="8"/>
        <v>3.2976319639018228E-4</v>
      </c>
      <c r="G247" s="167">
        <f t="shared" si="9"/>
        <v>2.2163598137026446E-4</v>
      </c>
    </row>
    <row r="248" spans="1:7" x14ac:dyDescent="0.35">
      <c r="A248" s="108" t="s">
        <v>714</v>
      </c>
      <c r="B248" s="108" t="s">
        <v>688</v>
      </c>
      <c r="C248" s="182">
        <v>0.49127296999999998</v>
      </c>
      <c r="D248" s="183">
        <v>3</v>
      </c>
      <c r="F248" s="167">
        <f t="shared" si="8"/>
        <v>1.4141500801154075E-5</v>
      </c>
      <c r="G248" s="167">
        <f t="shared" si="9"/>
        <v>9.234832557094353E-6</v>
      </c>
    </row>
    <row r="249" spans="1:7" x14ac:dyDescent="0.35">
      <c r="A249" s="108" t="s">
        <v>715</v>
      </c>
      <c r="B249" s="138" t="s">
        <v>100</v>
      </c>
      <c r="C249" s="168">
        <f>SUM(C241:C248)</f>
        <v>34739.804275930008</v>
      </c>
      <c r="D249" s="171">
        <f>SUM(D241:D248)</f>
        <v>324857</v>
      </c>
      <c r="F249" s="142">
        <f>SUM(F241:F248)</f>
        <v>0.99999999999999967</v>
      </c>
      <c r="G249" s="142">
        <f>SUM(G241:G248)</f>
        <v>0.99999999999999989</v>
      </c>
    </row>
    <row r="250" spans="1:7" outlineLevel="1" x14ac:dyDescent="0.35">
      <c r="A250" s="108" t="s">
        <v>716</v>
      </c>
      <c r="B250" s="125" t="s">
        <v>691</v>
      </c>
      <c r="C250" s="168"/>
      <c r="D250" s="171"/>
      <c r="F250" s="167">
        <f t="shared" ref="F250:F255" si="10">IF($C$249=0,"",IF(C250="[for completion]","",C250/$C$249))</f>
        <v>0</v>
      </c>
      <c r="G250" s="167">
        <f t="shared" ref="G250:G255" si="11">IF($D$249=0,"",IF(D250="[for completion]","",D250/$D$249))</f>
        <v>0</v>
      </c>
    </row>
    <row r="251" spans="1:7" outlineLevel="1" x14ac:dyDescent="0.35">
      <c r="A251" s="108" t="s">
        <v>717</v>
      </c>
      <c r="B251" s="125" t="s">
        <v>693</v>
      </c>
      <c r="C251" s="168"/>
      <c r="D251" s="171"/>
      <c r="F251" s="167">
        <f t="shared" si="10"/>
        <v>0</v>
      </c>
      <c r="G251" s="167">
        <f t="shared" si="11"/>
        <v>0</v>
      </c>
    </row>
    <row r="252" spans="1:7" outlineLevel="1" x14ac:dyDescent="0.35">
      <c r="A252" s="108" t="s">
        <v>718</v>
      </c>
      <c r="B252" s="125" t="s">
        <v>695</v>
      </c>
      <c r="C252" s="168"/>
      <c r="D252" s="171"/>
      <c r="F252" s="167">
        <f t="shared" si="10"/>
        <v>0</v>
      </c>
      <c r="G252" s="167">
        <f t="shared" si="11"/>
        <v>0</v>
      </c>
    </row>
    <row r="253" spans="1:7" outlineLevel="1" x14ac:dyDescent="0.35">
      <c r="A253" s="108" t="s">
        <v>719</v>
      </c>
      <c r="B253" s="125" t="s">
        <v>697</v>
      </c>
      <c r="C253" s="168"/>
      <c r="D253" s="171"/>
      <c r="F253" s="167">
        <f t="shared" si="10"/>
        <v>0</v>
      </c>
      <c r="G253" s="167">
        <f t="shared" si="11"/>
        <v>0</v>
      </c>
    </row>
    <row r="254" spans="1:7" outlineLevel="1" x14ac:dyDescent="0.35">
      <c r="A254" s="108" t="s">
        <v>720</v>
      </c>
      <c r="B254" s="125" t="s">
        <v>699</v>
      </c>
      <c r="C254" s="168"/>
      <c r="D254" s="171"/>
      <c r="F254" s="167">
        <f t="shared" si="10"/>
        <v>0</v>
      </c>
      <c r="G254" s="167">
        <f t="shared" si="11"/>
        <v>0</v>
      </c>
    </row>
    <row r="255" spans="1:7" outlineLevel="1" x14ac:dyDescent="0.35">
      <c r="A255" s="108" t="s">
        <v>721</v>
      </c>
      <c r="B255" s="125" t="s">
        <v>701</v>
      </c>
      <c r="C255" s="168"/>
      <c r="D255" s="171"/>
      <c r="F255" s="167">
        <f t="shared" si="10"/>
        <v>0</v>
      </c>
      <c r="G255" s="167">
        <f t="shared" si="11"/>
        <v>0</v>
      </c>
    </row>
    <row r="256" spans="1:7" outlineLevel="1" x14ac:dyDescent="0.35">
      <c r="A256" s="108" t="s">
        <v>722</v>
      </c>
      <c r="B256" s="125"/>
      <c r="F256" s="122"/>
      <c r="G256" s="122"/>
    </row>
    <row r="257" spans="1:14" outlineLevel="1" x14ac:dyDescent="0.35">
      <c r="A257" s="108" t="s">
        <v>723</v>
      </c>
      <c r="B257" s="125"/>
      <c r="F257" s="122"/>
      <c r="G257" s="122"/>
    </row>
    <row r="258" spans="1:14" outlineLevel="1" x14ac:dyDescent="0.35">
      <c r="A258" s="108" t="s">
        <v>724</v>
      </c>
      <c r="B258" s="125"/>
      <c r="F258" s="122"/>
      <c r="G258" s="122"/>
    </row>
    <row r="259" spans="1:14" ht="15" customHeight="1" x14ac:dyDescent="0.35">
      <c r="A259" s="119"/>
      <c r="B259" s="208" t="s">
        <v>725</v>
      </c>
      <c r="C259" s="119" t="s">
        <v>467</v>
      </c>
      <c r="D259" s="119"/>
      <c r="E259" s="126"/>
      <c r="F259" s="119"/>
      <c r="G259" s="119"/>
    </row>
    <row r="260" spans="1:14" x14ac:dyDescent="0.35">
      <c r="A260" s="108" t="s">
        <v>726</v>
      </c>
      <c r="B260" s="108" t="s">
        <v>727</v>
      </c>
      <c r="C260" s="196">
        <f>'D. Insert Nat Trans Templ'!E264</f>
        <v>0.9672252732201233</v>
      </c>
      <c r="E260" s="124"/>
      <c r="F260" s="124"/>
      <c r="G260" s="124"/>
    </row>
    <row r="261" spans="1:14" x14ac:dyDescent="0.35">
      <c r="A261" s="108" t="s">
        <v>728</v>
      </c>
      <c r="B261" s="108" t="s">
        <v>729</v>
      </c>
      <c r="C261" s="196">
        <f>'D. Insert Nat Trans Templ'!E266</f>
        <v>3.2774726779876757E-2</v>
      </c>
      <c r="E261" s="124"/>
      <c r="F261" s="124"/>
    </row>
    <row r="262" spans="1:14" x14ac:dyDescent="0.35">
      <c r="A262" s="108" t="s">
        <v>730</v>
      </c>
      <c r="B262" s="108" t="s">
        <v>731</v>
      </c>
      <c r="C262" s="196">
        <f>'D. Insert Nat Trans Templ'!E265</f>
        <v>0</v>
      </c>
      <c r="E262" s="124"/>
      <c r="F262" s="124"/>
    </row>
    <row r="263" spans="1:14" s="194" customFormat="1" x14ac:dyDescent="0.35">
      <c r="A263" s="195" t="s">
        <v>732</v>
      </c>
      <c r="B263" s="195" t="s">
        <v>1901</v>
      </c>
      <c r="C263" s="196">
        <v>0</v>
      </c>
      <c r="D263" s="195"/>
      <c r="E263" s="178"/>
      <c r="F263" s="178"/>
      <c r="G263" s="193"/>
    </row>
    <row r="264" spans="1:14" x14ac:dyDescent="0.35">
      <c r="A264" s="195" t="s">
        <v>1378</v>
      </c>
      <c r="B264" s="129" t="s">
        <v>1370</v>
      </c>
      <c r="C264" s="196">
        <v>0</v>
      </c>
      <c r="D264" s="135"/>
      <c r="E264" s="135"/>
      <c r="F264" s="136"/>
      <c r="G264" s="136"/>
      <c r="H264" s="103"/>
      <c r="I264" s="108"/>
      <c r="J264" s="108"/>
      <c r="K264" s="108"/>
      <c r="L264" s="103"/>
      <c r="M264" s="103"/>
      <c r="N264" s="103"/>
    </row>
    <row r="265" spans="1:14" x14ac:dyDescent="0.35">
      <c r="A265" s="195" t="s">
        <v>1902</v>
      </c>
      <c r="B265" s="108" t="s">
        <v>98</v>
      </c>
      <c r="C265" s="142">
        <v>0</v>
      </c>
      <c r="E265" s="124"/>
      <c r="F265" s="124"/>
    </row>
    <row r="266" spans="1:14" outlineLevel="1" x14ac:dyDescent="0.35">
      <c r="A266" s="108" t="s">
        <v>733</v>
      </c>
      <c r="B266" s="125" t="s">
        <v>735</v>
      </c>
      <c r="C266" s="175"/>
      <c r="E266" s="124"/>
      <c r="F266" s="124"/>
    </row>
    <row r="267" spans="1:14" outlineLevel="1" x14ac:dyDescent="0.35">
      <c r="A267" s="195" t="s">
        <v>734</v>
      </c>
      <c r="B267" s="125" t="s">
        <v>737</v>
      </c>
      <c r="C267" s="142"/>
      <c r="E267" s="124"/>
      <c r="F267" s="124"/>
    </row>
    <row r="268" spans="1:14" outlineLevel="1" x14ac:dyDescent="0.35">
      <c r="A268" s="195" t="s">
        <v>736</v>
      </c>
      <c r="B268" s="125" t="s">
        <v>739</v>
      </c>
      <c r="C268" s="142"/>
      <c r="E268" s="124"/>
      <c r="F268" s="124"/>
    </row>
    <row r="269" spans="1:14" outlineLevel="1" x14ac:dyDescent="0.35">
      <c r="A269" s="195" t="s">
        <v>738</v>
      </c>
      <c r="B269" s="125" t="s">
        <v>741</v>
      </c>
      <c r="C269" s="142"/>
      <c r="E269" s="124"/>
      <c r="F269" s="124"/>
    </row>
    <row r="270" spans="1:14" outlineLevel="1" x14ac:dyDescent="0.35">
      <c r="A270" s="195" t="s">
        <v>740</v>
      </c>
      <c r="B270" s="125"/>
      <c r="C270" s="142"/>
      <c r="E270" s="124"/>
      <c r="F270" s="124"/>
    </row>
    <row r="271" spans="1:14" outlineLevel="1" x14ac:dyDescent="0.35">
      <c r="A271" s="195" t="s">
        <v>742</v>
      </c>
      <c r="B271" s="125"/>
      <c r="C271" s="142"/>
      <c r="E271" s="124"/>
      <c r="F271" s="124"/>
    </row>
    <row r="272" spans="1:14" outlineLevel="1" x14ac:dyDescent="0.35">
      <c r="A272" s="195" t="s">
        <v>743</v>
      </c>
      <c r="B272" s="125"/>
      <c r="C272" s="142"/>
      <c r="E272" s="124"/>
      <c r="F272" s="124"/>
    </row>
    <row r="273" spans="1:7" outlineLevel="1" x14ac:dyDescent="0.35">
      <c r="A273" s="195" t="s">
        <v>744</v>
      </c>
      <c r="B273" s="125"/>
      <c r="C273" s="142"/>
      <c r="E273" s="124"/>
      <c r="F273" s="124"/>
    </row>
    <row r="274" spans="1:7" outlineLevel="1" x14ac:dyDescent="0.35">
      <c r="A274" s="195" t="s">
        <v>745</v>
      </c>
      <c r="B274" s="125"/>
      <c r="C274" s="142"/>
      <c r="E274" s="124"/>
      <c r="F274" s="124"/>
    </row>
    <row r="275" spans="1:7" outlineLevel="1" x14ac:dyDescent="0.35">
      <c r="A275" s="195" t="s">
        <v>746</v>
      </c>
      <c r="B275" s="125"/>
      <c r="C275" s="142"/>
      <c r="E275" s="124"/>
      <c r="F275" s="124"/>
    </row>
    <row r="276" spans="1:7" ht="15" customHeight="1" x14ac:dyDescent="0.35">
      <c r="A276" s="119"/>
      <c r="B276" s="208" t="s">
        <v>747</v>
      </c>
      <c r="C276" s="119" t="s">
        <v>467</v>
      </c>
      <c r="D276" s="119"/>
      <c r="E276" s="126"/>
      <c r="F276" s="119"/>
      <c r="G276" s="121"/>
    </row>
    <row r="277" spans="1:7" x14ac:dyDescent="0.35">
      <c r="A277" s="108" t="s">
        <v>7</v>
      </c>
      <c r="B277" s="108" t="s">
        <v>1371</v>
      </c>
      <c r="C277" s="142">
        <v>1</v>
      </c>
      <c r="E277" s="103"/>
      <c r="F277" s="103"/>
    </row>
    <row r="278" spans="1:7" x14ac:dyDescent="0.35">
      <c r="A278" s="108" t="s">
        <v>748</v>
      </c>
      <c r="B278" s="108" t="s">
        <v>749</v>
      </c>
      <c r="C278" s="142">
        <v>0</v>
      </c>
      <c r="E278" s="103"/>
      <c r="F278" s="103"/>
    </row>
    <row r="279" spans="1:7" x14ac:dyDescent="0.35">
      <c r="A279" s="108" t="s">
        <v>750</v>
      </c>
      <c r="B279" s="108" t="s">
        <v>98</v>
      </c>
      <c r="C279" s="142">
        <v>0</v>
      </c>
      <c r="E279" s="103"/>
      <c r="F279" s="103"/>
    </row>
    <row r="280" spans="1:7" outlineLevel="1" x14ac:dyDescent="0.35">
      <c r="A280" s="108" t="s">
        <v>751</v>
      </c>
      <c r="C280" s="142"/>
      <c r="E280" s="103"/>
      <c r="F280" s="103"/>
    </row>
    <row r="281" spans="1:7" outlineLevel="1" x14ac:dyDescent="0.35">
      <c r="A281" s="108" t="s">
        <v>752</v>
      </c>
      <c r="C281" s="142"/>
      <c r="E281" s="103"/>
      <c r="F281" s="103"/>
    </row>
    <row r="282" spans="1:7" outlineLevel="1" x14ac:dyDescent="0.35">
      <c r="A282" s="108" t="s">
        <v>753</v>
      </c>
      <c r="C282" s="142"/>
      <c r="E282" s="103"/>
      <c r="F282" s="103"/>
    </row>
    <row r="283" spans="1:7" outlineLevel="1" x14ac:dyDescent="0.35">
      <c r="A283" s="108" t="s">
        <v>754</v>
      </c>
      <c r="C283" s="142"/>
      <c r="E283" s="103"/>
      <c r="F283" s="103"/>
    </row>
    <row r="284" spans="1:7" outlineLevel="1" x14ac:dyDescent="0.35">
      <c r="A284" s="108" t="s">
        <v>755</v>
      </c>
      <c r="C284" s="142"/>
      <c r="E284" s="103"/>
      <c r="F284" s="103"/>
    </row>
    <row r="285" spans="1:7" outlineLevel="1" x14ac:dyDescent="0.35">
      <c r="A285" s="108" t="s">
        <v>756</v>
      </c>
      <c r="C285" s="142"/>
      <c r="E285" s="103"/>
      <c r="F285" s="103"/>
    </row>
    <row r="286" spans="1:7" s="176" customFormat="1" x14ac:dyDescent="0.35">
      <c r="A286" s="120"/>
      <c r="B286" s="120" t="s">
        <v>1947</v>
      </c>
      <c r="C286" s="120" t="s">
        <v>65</v>
      </c>
      <c r="D286" s="120" t="s">
        <v>1619</v>
      </c>
      <c r="E286" s="120"/>
      <c r="F286" s="120" t="s">
        <v>467</v>
      </c>
      <c r="G286" s="120" t="s">
        <v>1622</v>
      </c>
    </row>
    <row r="287" spans="1:7" s="176" customFormat="1" x14ac:dyDescent="0.35">
      <c r="A287" s="211" t="s">
        <v>1624</v>
      </c>
      <c r="B287" s="187" t="s">
        <v>560</v>
      </c>
      <c r="C287" s="186" t="s">
        <v>35</v>
      </c>
      <c r="D287" s="186" t="s">
        <v>35</v>
      </c>
      <c r="E287" s="188"/>
      <c r="F287" s="181" t="str">
        <f>IF($C$305=0,"",IF(C287="[For completion]","",C287/$C$305))</f>
        <v/>
      </c>
      <c r="G287" s="181" t="str">
        <f>IF($D$305=0,"",IF(D287="[For completion]","",D287/$D$305))</f>
        <v/>
      </c>
    </row>
    <row r="288" spans="1:7" s="176" customFormat="1" x14ac:dyDescent="0.35">
      <c r="A288" s="211" t="s">
        <v>1625</v>
      </c>
      <c r="B288" s="187" t="s">
        <v>560</v>
      </c>
      <c r="C288" s="186" t="s">
        <v>35</v>
      </c>
      <c r="D288" s="186" t="s">
        <v>35</v>
      </c>
      <c r="E288" s="188"/>
      <c r="F288" s="181" t="str">
        <f t="shared" ref="F288:F304" si="12">IF($C$305=0,"",IF(C288="[For completion]","",C288/$C$305))</f>
        <v/>
      </c>
      <c r="G288" s="181" t="str">
        <f t="shared" ref="G288:G304" si="13">IF($D$305=0,"",IF(D288="[For completion]","",D288/$D$305))</f>
        <v/>
      </c>
    </row>
    <row r="289" spans="1:7" s="176" customFormat="1" x14ac:dyDescent="0.35">
      <c r="A289" s="211" t="s">
        <v>1626</v>
      </c>
      <c r="B289" s="187" t="s">
        <v>560</v>
      </c>
      <c r="C289" s="186" t="s">
        <v>35</v>
      </c>
      <c r="D289" s="186" t="s">
        <v>35</v>
      </c>
      <c r="E289" s="188"/>
      <c r="F289" s="181" t="str">
        <f t="shared" si="12"/>
        <v/>
      </c>
      <c r="G289" s="181" t="str">
        <f t="shared" si="13"/>
        <v/>
      </c>
    </row>
    <row r="290" spans="1:7" s="176" customFormat="1" x14ac:dyDescent="0.35">
      <c r="A290" s="211" t="s">
        <v>1627</v>
      </c>
      <c r="B290" s="187" t="s">
        <v>560</v>
      </c>
      <c r="C290" s="186" t="s">
        <v>35</v>
      </c>
      <c r="D290" s="186" t="s">
        <v>35</v>
      </c>
      <c r="E290" s="188"/>
      <c r="F290" s="181" t="str">
        <f t="shared" si="12"/>
        <v/>
      </c>
      <c r="G290" s="181" t="str">
        <f t="shared" si="13"/>
        <v/>
      </c>
    </row>
    <row r="291" spans="1:7" s="176" customFormat="1" x14ac:dyDescent="0.35">
      <c r="A291" s="211" t="s">
        <v>1628</v>
      </c>
      <c r="B291" s="187" t="s">
        <v>560</v>
      </c>
      <c r="C291" s="186" t="s">
        <v>35</v>
      </c>
      <c r="D291" s="186" t="s">
        <v>35</v>
      </c>
      <c r="E291" s="188"/>
      <c r="F291" s="181" t="str">
        <f t="shared" si="12"/>
        <v/>
      </c>
      <c r="G291" s="181" t="str">
        <f t="shared" si="13"/>
        <v/>
      </c>
    </row>
    <row r="292" spans="1:7" s="176" customFormat="1" x14ac:dyDescent="0.35">
      <c r="A292" s="211" t="s">
        <v>1629</v>
      </c>
      <c r="B292" s="187" t="s">
        <v>560</v>
      </c>
      <c r="C292" s="186" t="s">
        <v>35</v>
      </c>
      <c r="D292" s="186" t="s">
        <v>35</v>
      </c>
      <c r="E292" s="188"/>
      <c r="F292" s="181" t="str">
        <f t="shared" si="12"/>
        <v/>
      </c>
      <c r="G292" s="181" t="str">
        <f t="shared" si="13"/>
        <v/>
      </c>
    </row>
    <row r="293" spans="1:7" s="176" customFormat="1" x14ac:dyDescent="0.35">
      <c r="A293" s="211" t="s">
        <v>1630</v>
      </c>
      <c r="B293" s="187" t="s">
        <v>560</v>
      </c>
      <c r="C293" s="186" t="s">
        <v>35</v>
      </c>
      <c r="D293" s="186" t="s">
        <v>35</v>
      </c>
      <c r="E293" s="188"/>
      <c r="F293" s="181" t="str">
        <f t="shared" si="12"/>
        <v/>
      </c>
      <c r="G293" s="181" t="str">
        <f t="shared" si="13"/>
        <v/>
      </c>
    </row>
    <row r="294" spans="1:7" s="176" customFormat="1" x14ac:dyDescent="0.35">
      <c r="A294" s="211" t="s">
        <v>1631</v>
      </c>
      <c r="B294" s="187" t="s">
        <v>560</v>
      </c>
      <c r="C294" s="186" t="s">
        <v>35</v>
      </c>
      <c r="D294" s="186" t="s">
        <v>35</v>
      </c>
      <c r="E294" s="188"/>
      <c r="F294" s="181" t="str">
        <f t="shared" si="12"/>
        <v/>
      </c>
      <c r="G294" s="181" t="str">
        <f t="shared" si="13"/>
        <v/>
      </c>
    </row>
    <row r="295" spans="1:7" s="176" customFormat="1" x14ac:dyDescent="0.35">
      <c r="A295" s="211" t="s">
        <v>1632</v>
      </c>
      <c r="B295" s="201" t="s">
        <v>560</v>
      </c>
      <c r="C295" s="186" t="s">
        <v>35</v>
      </c>
      <c r="D295" s="186" t="s">
        <v>35</v>
      </c>
      <c r="E295" s="188"/>
      <c r="F295" s="181" t="str">
        <f t="shared" si="12"/>
        <v/>
      </c>
      <c r="G295" s="181" t="str">
        <f t="shared" si="13"/>
        <v/>
      </c>
    </row>
    <row r="296" spans="1:7" s="176" customFormat="1" x14ac:dyDescent="0.35">
      <c r="A296" s="211" t="s">
        <v>1633</v>
      </c>
      <c r="B296" s="187" t="s">
        <v>560</v>
      </c>
      <c r="C296" s="186" t="s">
        <v>35</v>
      </c>
      <c r="D296" s="186" t="s">
        <v>35</v>
      </c>
      <c r="E296" s="188"/>
      <c r="F296" s="181" t="str">
        <f t="shared" si="12"/>
        <v/>
      </c>
      <c r="G296" s="181" t="str">
        <f t="shared" si="13"/>
        <v/>
      </c>
    </row>
    <row r="297" spans="1:7" s="176" customFormat="1" x14ac:dyDescent="0.35">
      <c r="A297" s="211" t="s">
        <v>1634</v>
      </c>
      <c r="B297" s="187" t="s">
        <v>560</v>
      </c>
      <c r="C297" s="186" t="s">
        <v>35</v>
      </c>
      <c r="D297" s="186" t="s">
        <v>35</v>
      </c>
      <c r="E297" s="188"/>
      <c r="F297" s="181" t="str">
        <f t="shared" si="12"/>
        <v/>
      </c>
      <c r="G297" s="181" t="str">
        <f t="shared" si="13"/>
        <v/>
      </c>
    </row>
    <row r="298" spans="1:7" s="176" customFormat="1" x14ac:dyDescent="0.35">
      <c r="A298" s="211" t="s">
        <v>1635</v>
      </c>
      <c r="B298" s="187" t="s">
        <v>560</v>
      </c>
      <c r="C298" s="186" t="s">
        <v>35</v>
      </c>
      <c r="D298" s="186" t="s">
        <v>35</v>
      </c>
      <c r="E298" s="188"/>
      <c r="F298" s="181" t="str">
        <f t="shared" si="12"/>
        <v/>
      </c>
      <c r="G298" s="181" t="str">
        <f t="shared" si="13"/>
        <v/>
      </c>
    </row>
    <row r="299" spans="1:7" s="176" customFormat="1" x14ac:dyDescent="0.35">
      <c r="A299" s="211" t="s">
        <v>1636</v>
      </c>
      <c r="B299" s="187" t="s">
        <v>560</v>
      </c>
      <c r="C299" s="186" t="s">
        <v>35</v>
      </c>
      <c r="D299" s="186" t="s">
        <v>35</v>
      </c>
      <c r="E299" s="188"/>
      <c r="F299" s="181" t="str">
        <f t="shared" si="12"/>
        <v/>
      </c>
      <c r="G299" s="181" t="str">
        <f t="shared" si="13"/>
        <v/>
      </c>
    </row>
    <row r="300" spans="1:7" s="176" customFormat="1" x14ac:dyDescent="0.35">
      <c r="A300" s="211" t="s">
        <v>1637</v>
      </c>
      <c r="B300" s="187" t="s">
        <v>560</v>
      </c>
      <c r="C300" s="186" t="s">
        <v>35</v>
      </c>
      <c r="D300" s="186" t="s">
        <v>35</v>
      </c>
      <c r="E300" s="188"/>
      <c r="F300" s="181" t="str">
        <f t="shared" si="12"/>
        <v/>
      </c>
      <c r="G300" s="181" t="str">
        <f t="shared" si="13"/>
        <v/>
      </c>
    </row>
    <row r="301" spans="1:7" s="176" customFormat="1" x14ac:dyDescent="0.35">
      <c r="A301" s="211" t="s">
        <v>1638</v>
      </c>
      <c r="B301" s="187" t="s">
        <v>560</v>
      </c>
      <c r="C301" s="186" t="s">
        <v>35</v>
      </c>
      <c r="D301" s="186" t="s">
        <v>35</v>
      </c>
      <c r="E301" s="188"/>
      <c r="F301" s="181" t="str">
        <f t="shared" si="12"/>
        <v/>
      </c>
      <c r="G301" s="181" t="str">
        <f t="shared" si="13"/>
        <v/>
      </c>
    </row>
    <row r="302" spans="1:7" s="176" customFormat="1" x14ac:dyDescent="0.35">
      <c r="A302" s="211" t="s">
        <v>1639</v>
      </c>
      <c r="B302" s="187" t="s">
        <v>560</v>
      </c>
      <c r="C302" s="186" t="s">
        <v>35</v>
      </c>
      <c r="D302" s="186" t="s">
        <v>35</v>
      </c>
      <c r="E302" s="188"/>
      <c r="F302" s="181" t="str">
        <f t="shared" si="12"/>
        <v/>
      </c>
      <c r="G302" s="181" t="str">
        <f t="shared" si="13"/>
        <v/>
      </c>
    </row>
    <row r="303" spans="1:7" s="176" customFormat="1" x14ac:dyDescent="0.35">
      <c r="A303" s="211" t="s">
        <v>1640</v>
      </c>
      <c r="B303" s="187" t="s">
        <v>560</v>
      </c>
      <c r="C303" s="186" t="s">
        <v>35</v>
      </c>
      <c r="D303" s="186" t="s">
        <v>35</v>
      </c>
      <c r="E303" s="188"/>
      <c r="F303" s="181" t="str">
        <f t="shared" si="12"/>
        <v/>
      </c>
      <c r="G303" s="181" t="str">
        <f t="shared" si="13"/>
        <v/>
      </c>
    </row>
    <row r="304" spans="1:7" s="176" customFormat="1" x14ac:dyDescent="0.35">
      <c r="A304" s="211" t="s">
        <v>1641</v>
      </c>
      <c r="B304" s="187" t="s">
        <v>1665</v>
      </c>
      <c r="C304" s="205">
        <f>C$12</f>
        <v>34739.804275930001</v>
      </c>
      <c r="D304" s="206">
        <f>C$28</f>
        <v>324857</v>
      </c>
      <c r="E304" s="188"/>
      <c r="F304" s="181">
        <f t="shared" si="12"/>
        <v>1</v>
      </c>
      <c r="G304" s="181">
        <f t="shared" si="13"/>
        <v>1</v>
      </c>
    </row>
    <row r="305" spans="1:7" s="176" customFormat="1" x14ac:dyDescent="0.35">
      <c r="A305" s="211" t="s">
        <v>1642</v>
      </c>
      <c r="B305" s="187" t="s">
        <v>100</v>
      </c>
      <c r="C305" s="220">
        <f>SUM(C287:C304)</f>
        <v>34739.804275930001</v>
      </c>
      <c r="D305" s="221">
        <f>SUM(D287:D304)</f>
        <v>324857</v>
      </c>
      <c r="E305" s="188"/>
      <c r="F305" s="204">
        <f>SUM(F287:F304)</f>
        <v>1</v>
      </c>
      <c r="G305" s="204">
        <f>SUM(G287:G304)</f>
        <v>1</v>
      </c>
    </row>
    <row r="306" spans="1:7" s="176" customFormat="1" x14ac:dyDescent="0.35">
      <c r="A306" s="211" t="s">
        <v>1643</v>
      </c>
      <c r="B306" s="187"/>
      <c r="C306" s="186"/>
      <c r="D306" s="186"/>
      <c r="E306" s="188"/>
      <c r="F306" s="188"/>
      <c r="G306" s="188"/>
    </row>
    <row r="307" spans="1:7" s="176" customFormat="1" x14ac:dyDescent="0.35">
      <c r="A307" s="211" t="s">
        <v>1644</v>
      </c>
      <c r="B307" s="187"/>
      <c r="C307" s="186"/>
      <c r="D307" s="186"/>
      <c r="E307" s="188"/>
      <c r="F307" s="188"/>
      <c r="G307" s="188"/>
    </row>
    <row r="308" spans="1:7" s="176" customFormat="1" x14ac:dyDescent="0.35">
      <c r="A308" s="211" t="s">
        <v>1645</v>
      </c>
      <c r="B308" s="187"/>
      <c r="C308" s="186"/>
      <c r="D308" s="186"/>
      <c r="E308" s="188"/>
      <c r="F308" s="188"/>
      <c r="G308" s="188"/>
    </row>
    <row r="309" spans="1:7" s="191" customFormat="1" x14ac:dyDescent="0.35">
      <c r="A309" s="120"/>
      <c r="B309" s="120" t="s">
        <v>1948</v>
      </c>
      <c r="C309" s="120" t="s">
        <v>65</v>
      </c>
      <c r="D309" s="120" t="s">
        <v>1619</v>
      </c>
      <c r="E309" s="120"/>
      <c r="F309" s="120" t="s">
        <v>467</v>
      </c>
      <c r="G309" s="120" t="s">
        <v>1622</v>
      </c>
    </row>
    <row r="310" spans="1:7" s="191" customFormat="1" x14ac:dyDescent="0.35">
      <c r="A310" s="211" t="s">
        <v>1646</v>
      </c>
      <c r="B310" s="201" t="s">
        <v>560</v>
      </c>
      <c r="C310" s="199" t="s">
        <v>35</v>
      </c>
      <c r="D310" s="199" t="s">
        <v>35</v>
      </c>
      <c r="E310" s="202"/>
      <c r="F310" s="181" t="str">
        <f>IF($C$328=0,"",IF(C310="[For completion]","",C310/$C$328))</f>
        <v/>
      </c>
      <c r="G310" s="181" t="str">
        <f>IF($D$328=0,"",IF(D310="[For completion]","",D310/$D$328))</f>
        <v/>
      </c>
    </row>
    <row r="311" spans="1:7" s="191" customFormat="1" x14ac:dyDescent="0.35">
      <c r="A311" s="211" t="s">
        <v>1647</v>
      </c>
      <c r="B311" s="201" t="s">
        <v>560</v>
      </c>
      <c r="C311" s="199" t="s">
        <v>35</v>
      </c>
      <c r="D311" s="199" t="s">
        <v>35</v>
      </c>
      <c r="E311" s="202"/>
      <c r="F311" s="202"/>
      <c r="G311" s="202"/>
    </row>
    <row r="312" spans="1:7" s="191" customFormat="1" x14ac:dyDescent="0.35">
      <c r="A312" s="211" t="s">
        <v>1648</v>
      </c>
      <c r="B312" s="201" t="s">
        <v>560</v>
      </c>
      <c r="C312" s="199" t="s">
        <v>35</v>
      </c>
      <c r="D312" s="199" t="s">
        <v>35</v>
      </c>
      <c r="E312" s="202"/>
      <c r="F312" s="202"/>
      <c r="G312" s="202"/>
    </row>
    <row r="313" spans="1:7" s="191" customFormat="1" x14ac:dyDescent="0.35">
      <c r="A313" s="211" t="s">
        <v>1649</v>
      </c>
      <c r="B313" s="201" t="s">
        <v>560</v>
      </c>
      <c r="C313" s="199" t="s">
        <v>35</v>
      </c>
      <c r="D313" s="199" t="s">
        <v>35</v>
      </c>
      <c r="E313" s="202"/>
      <c r="F313" s="202"/>
      <c r="G313" s="202"/>
    </row>
    <row r="314" spans="1:7" s="191" customFormat="1" x14ac:dyDescent="0.35">
      <c r="A314" s="211" t="s">
        <v>1650</v>
      </c>
      <c r="B314" s="201" t="s">
        <v>560</v>
      </c>
      <c r="C314" s="199" t="s">
        <v>35</v>
      </c>
      <c r="D314" s="199" t="s">
        <v>35</v>
      </c>
      <c r="E314" s="202"/>
      <c r="F314" s="202"/>
      <c r="G314" s="202"/>
    </row>
    <row r="315" spans="1:7" s="191" customFormat="1" x14ac:dyDescent="0.35">
      <c r="A315" s="211" t="s">
        <v>1651</v>
      </c>
      <c r="B315" s="201" t="s">
        <v>560</v>
      </c>
      <c r="C315" s="199" t="s">
        <v>35</v>
      </c>
      <c r="D315" s="199" t="s">
        <v>35</v>
      </c>
      <c r="E315" s="202"/>
      <c r="F315" s="202"/>
      <c r="G315" s="202"/>
    </row>
    <row r="316" spans="1:7" s="191" customFormat="1" x14ac:dyDescent="0.35">
      <c r="A316" s="211" t="s">
        <v>1652</v>
      </c>
      <c r="B316" s="201" t="s">
        <v>560</v>
      </c>
      <c r="C316" s="199" t="s">
        <v>35</v>
      </c>
      <c r="D316" s="199" t="s">
        <v>35</v>
      </c>
      <c r="E316" s="202"/>
      <c r="F316" s="202"/>
      <c r="G316" s="202"/>
    </row>
    <row r="317" spans="1:7" s="191" customFormat="1" x14ac:dyDescent="0.35">
      <c r="A317" s="211" t="s">
        <v>1653</v>
      </c>
      <c r="B317" s="201" t="s">
        <v>560</v>
      </c>
      <c r="C317" s="199" t="s">
        <v>35</v>
      </c>
      <c r="D317" s="199" t="s">
        <v>35</v>
      </c>
      <c r="E317" s="202"/>
      <c r="F317" s="202"/>
      <c r="G317" s="202"/>
    </row>
    <row r="318" spans="1:7" s="191" customFormat="1" x14ac:dyDescent="0.35">
      <c r="A318" s="211" t="s">
        <v>1654</v>
      </c>
      <c r="B318" s="201" t="s">
        <v>560</v>
      </c>
      <c r="C318" s="199" t="s">
        <v>35</v>
      </c>
      <c r="D318" s="199" t="s">
        <v>35</v>
      </c>
      <c r="E318" s="202"/>
      <c r="F318" s="202"/>
      <c r="G318" s="202"/>
    </row>
    <row r="319" spans="1:7" s="191" customFormat="1" x14ac:dyDescent="0.35">
      <c r="A319" s="211" t="s">
        <v>1655</v>
      </c>
      <c r="B319" s="201" t="s">
        <v>560</v>
      </c>
      <c r="C319" s="199" t="s">
        <v>35</v>
      </c>
      <c r="D319" s="199" t="s">
        <v>35</v>
      </c>
      <c r="E319" s="202"/>
      <c r="F319" s="202"/>
      <c r="G319" s="202"/>
    </row>
    <row r="320" spans="1:7" s="191" customFormat="1" x14ac:dyDescent="0.35">
      <c r="A320" s="211" t="s">
        <v>1735</v>
      </c>
      <c r="B320" s="201" t="s">
        <v>560</v>
      </c>
      <c r="C320" s="199" t="s">
        <v>35</v>
      </c>
      <c r="D320" s="199" t="s">
        <v>35</v>
      </c>
      <c r="E320" s="202"/>
      <c r="F320" s="202"/>
      <c r="G320" s="202"/>
    </row>
    <row r="321" spans="1:7" s="191" customFormat="1" x14ac:dyDescent="0.35">
      <c r="A321" s="211" t="s">
        <v>1737</v>
      </c>
      <c r="B321" s="201" t="s">
        <v>560</v>
      </c>
      <c r="C321" s="199" t="s">
        <v>35</v>
      </c>
      <c r="D321" s="199" t="s">
        <v>35</v>
      </c>
      <c r="E321" s="202"/>
      <c r="F321" s="202"/>
      <c r="G321" s="202"/>
    </row>
    <row r="322" spans="1:7" s="191" customFormat="1" x14ac:dyDescent="0.35">
      <c r="A322" s="211" t="s">
        <v>1738</v>
      </c>
      <c r="B322" s="201" t="s">
        <v>560</v>
      </c>
      <c r="C322" s="199" t="s">
        <v>35</v>
      </c>
      <c r="D322" s="199" t="s">
        <v>35</v>
      </c>
      <c r="E322" s="202"/>
      <c r="F322" s="202"/>
      <c r="G322" s="202"/>
    </row>
    <row r="323" spans="1:7" s="191" customFormat="1" x14ac:dyDescent="0.35">
      <c r="A323" s="211" t="s">
        <v>1739</v>
      </c>
      <c r="B323" s="201" t="s">
        <v>560</v>
      </c>
      <c r="C323" s="199" t="s">
        <v>35</v>
      </c>
      <c r="D323" s="199" t="s">
        <v>35</v>
      </c>
      <c r="E323" s="202"/>
      <c r="F323" s="202"/>
      <c r="G323" s="202"/>
    </row>
    <row r="324" spans="1:7" s="191" customFormat="1" x14ac:dyDescent="0.35">
      <c r="A324" s="211" t="s">
        <v>1740</v>
      </c>
      <c r="B324" s="201" t="s">
        <v>560</v>
      </c>
      <c r="C324" s="199" t="s">
        <v>35</v>
      </c>
      <c r="D324" s="199" t="s">
        <v>35</v>
      </c>
      <c r="E324" s="202"/>
      <c r="F324" s="202"/>
      <c r="G324" s="202"/>
    </row>
    <row r="325" spans="1:7" s="191" customFormat="1" x14ac:dyDescent="0.35">
      <c r="A325" s="211" t="s">
        <v>1741</v>
      </c>
      <c r="B325" s="201" t="s">
        <v>560</v>
      </c>
      <c r="C325" s="199" t="s">
        <v>35</v>
      </c>
      <c r="D325" s="199" t="s">
        <v>35</v>
      </c>
      <c r="E325" s="202"/>
      <c r="F325" s="202"/>
      <c r="G325" s="202"/>
    </row>
    <row r="326" spans="1:7" s="191" customFormat="1" x14ac:dyDescent="0.35">
      <c r="A326" s="211" t="s">
        <v>1742</v>
      </c>
      <c r="B326" s="201" t="s">
        <v>560</v>
      </c>
      <c r="C326" s="199" t="s">
        <v>35</v>
      </c>
      <c r="D326" s="199" t="s">
        <v>35</v>
      </c>
      <c r="E326" s="202"/>
      <c r="F326" s="202"/>
      <c r="G326" s="202"/>
    </row>
    <row r="327" spans="1:7" s="191" customFormat="1" x14ac:dyDescent="0.35">
      <c r="A327" s="211" t="s">
        <v>1743</v>
      </c>
      <c r="B327" s="201" t="s">
        <v>1665</v>
      </c>
      <c r="C327" s="220">
        <f>C$12</f>
        <v>34739.804275930001</v>
      </c>
      <c r="D327" s="221">
        <f>C$28</f>
        <v>324857</v>
      </c>
      <c r="E327" s="202"/>
      <c r="F327" s="202"/>
      <c r="G327" s="202"/>
    </row>
    <row r="328" spans="1:7" s="191" customFormat="1" x14ac:dyDescent="0.35">
      <c r="A328" s="211" t="s">
        <v>1744</v>
      </c>
      <c r="B328" s="201" t="s">
        <v>100</v>
      </c>
      <c r="C328" s="220">
        <f>SUM(C310:C327)</f>
        <v>34739.804275930001</v>
      </c>
      <c r="D328" s="221">
        <f>SUM(D310:D327)</f>
        <v>324857</v>
      </c>
      <c r="E328" s="202"/>
      <c r="F328" s="204">
        <f>SUM(F310:F327)</f>
        <v>0</v>
      </c>
      <c r="G328" s="204">
        <f>SUM(G310:G327)</f>
        <v>0</v>
      </c>
    </row>
    <row r="329" spans="1:7" s="191" customFormat="1" x14ac:dyDescent="0.35">
      <c r="A329" s="211" t="s">
        <v>1656</v>
      </c>
      <c r="B329" s="201"/>
      <c r="C329" s="199"/>
      <c r="D329" s="199"/>
      <c r="E329" s="202"/>
      <c r="F329" s="202"/>
      <c r="G329" s="202"/>
    </row>
    <row r="330" spans="1:7" s="191" customFormat="1" x14ac:dyDescent="0.35">
      <c r="A330" s="211" t="s">
        <v>1745</v>
      </c>
      <c r="B330" s="201"/>
      <c r="C330" s="199"/>
      <c r="D330" s="199"/>
      <c r="E330" s="202"/>
      <c r="F330" s="202"/>
      <c r="G330" s="202"/>
    </row>
    <row r="331" spans="1:7" s="191" customFormat="1" x14ac:dyDescent="0.35">
      <c r="A331" s="211" t="s">
        <v>1746</v>
      </c>
      <c r="B331" s="201"/>
      <c r="C331" s="199"/>
      <c r="D331" s="199"/>
      <c r="E331" s="202"/>
      <c r="F331" s="202"/>
      <c r="G331" s="202"/>
    </row>
    <row r="332" spans="1:7" s="176" customFormat="1" x14ac:dyDescent="0.35">
      <c r="A332" s="120"/>
      <c r="B332" s="120" t="s">
        <v>1949</v>
      </c>
      <c r="C332" s="120" t="s">
        <v>65</v>
      </c>
      <c r="D332" s="120" t="s">
        <v>1619</v>
      </c>
      <c r="E332" s="120"/>
      <c r="F332" s="120" t="s">
        <v>467</v>
      </c>
      <c r="G332" s="120" t="s">
        <v>1622</v>
      </c>
    </row>
    <row r="333" spans="1:7" s="176" customFormat="1" x14ac:dyDescent="0.35">
      <c r="A333" s="211" t="s">
        <v>1747</v>
      </c>
      <c r="B333" s="187" t="s">
        <v>1610</v>
      </c>
      <c r="C333" s="186" t="s">
        <v>35</v>
      </c>
      <c r="D333" s="218" t="s">
        <v>35</v>
      </c>
      <c r="E333" s="188"/>
      <c r="F333" s="181" t="str">
        <f>IF($C$343=0,"",IF(C333="[For completion]","",C333/$C$343))</f>
        <v/>
      </c>
      <c r="G333" s="181" t="str">
        <f>IF($D$343=0,"",IF(D333="[For completion]","",D333/$D$343))</f>
        <v/>
      </c>
    </row>
    <row r="334" spans="1:7" s="176" customFormat="1" x14ac:dyDescent="0.35">
      <c r="A334" s="211" t="s">
        <v>1748</v>
      </c>
      <c r="B334" s="187" t="s">
        <v>1611</v>
      </c>
      <c r="C334" s="218" t="s">
        <v>35</v>
      </c>
      <c r="D334" s="218" t="s">
        <v>35</v>
      </c>
      <c r="E334" s="188"/>
      <c r="F334" s="181" t="str">
        <f t="shared" ref="F334:F342" si="14">IF($C$343=0,"",IF(C334="[For completion]","",C334/$C$343))</f>
        <v/>
      </c>
      <c r="G334" s="181" t="str">
        <f t="shared" ref="G334:G342" si="15">IF($D$343=0,"",IF(D334="[For completion]","",D334/$D$343))</f>
        <v/>
      </c>
    </row>
    <row r="335" spans="1:7" s="176" customFormat="1" x14ac:dyDescent="0.35">
      <c r="A335" s="211" t="s">
        <v>1749</v>
      </c>
      <c r="B335" s="187" t="s">
        <v>1612</v>
      </c>
      <c r="C335" s="218" t="s">
        <v>35</v>
      </c>
      <c r="D335" s="218" t="s">
        <v>35</v>
      </c>
      <c r="E335" s="188"/>
      <c r="F335" s="181" t="str">
        <f t="shared" si="14"/>
        <v/>
      </c>
      <c r="G335" s="181" t="str">
        <f t="shared" si="15"/>
        <v/>
      </c>
    </row>
    <row r="336" spans="1:7" s="176" customFormat="1" x14ac:dyDescent="0.35">
      <c r="A336" s="211" t="s">
        <v>1750</v>
      </c>
      <c r="B336" s="187" t="s">
        <v>1613</v>
      </c>
      <c r="C336" s="218" t="s">
        <v>35</v>
      </c>
      <c r="D336" s="218" t="s">
        <v>35</v>
      </c>
      <c r="E336" s="188"/>
      <c r="F336" s="181" t="str">
        <f t="shared" si="14"/>
        <v/>
      </c>
      <c r="G336" s="181" t="str">
        <f t="shared" si="15"/>
        <v/>
      </c>
    </row>
    <row r="337" spans="1:7" s="176" customFormat="1" x14ac:dyDescent="0.35">
      <c r="A337" s="211" t="s">
        <v>1751</v>
      </c>
      <c r="B337" s="187" t="s">
        <v>1614</v>
      </c>
      <c r="C337" s="218" t="s">
        <v>35</v>
      </c>
      <c r="D337" s="218" t="s">
        <v>35</v>
      </c>
      <c r="E337" s="188"/>
      <c r="F337" s="181" t="str">
        <f t="shared" si="14"/>
        <v/>
      </c>
      <c r="G337" s="181" t="str">
        <f t="shared" si="15"/>
        <v/>
      </c>
    </row>
    <row r="338" spans="1:7" s="176" customFormat="1" x14ac:dyDescent="0.35">
      <c r="A338" s="211" t="s">
        <v>1752</v>
      </c>
      <c r="B338" s="187" t="s">
        <v>1615</v>
      </c>
      <c r="C338" s="218" t="s">
        <v>35</v>
      </c>
      <c r="D338" s="218" t="s">
        <v>35</v>
      </c>
      <c r="E338" s="188"/>
      <c r="F338" s="181" t="str">
        <f t="shared" si="14"/>
        <v/>
      </c>
      <c r="G338" s="181" t="str">
        <f t="shared" si="15"/>
        <v/>
      </c>
    </row>
    <row r="339" spans="1:7" s="176" customFormat="1" x14ac:dyDescent="0.35">
      <c r="A339" s="211" t="s">
        <v>1753</v>
      </c>
      <c r="B339" s="187" t="s">
        <v>1616</v>
      </c>
      <c r="C339" s="218" t="s">
        <v>35</v>
      </c>
      <c r="D339" s="218" t="s">
        <v>35</v>
      </c>
      <c r="E339" s="188"/>
      <c r="F339" s="181" t="str">
        <f t="shared" si="14"/>
        <v/>
      </c>
      <c r="G339" s="181" t="str">
        <f t="shared" si="15"/>
        <v/>
      </c>
    </row>
    <row r="340" spans="1:7" s="176" customFormat="1" x14ac:dyDescent="0.35">
      <c r="A340" s="211" t="s">
        <v>1754</v>
      </c>
      <c r="B340" s="187" t="s">
        <v>1617</v>
      </c>
      <c r="C340" s="218" t="s">
        <v>35</v>
      </c>
      <c r="D340" s="218" t="s">
        <v>35</v>
      </c>
      <c r="E340" s="188"/>
      <c r="F340" s="181" t="str">
        <f t="shared" si="14"/>
        <v/>
      </c>
      <c r="G340" s="181" t="str">
        <f t="shared" si="15"/>
        <v/>
      </c>
    </row>
    <row r="341" spans="1:7" s="176" customFormat="1" x14ac:dyDescent="0.35">
      <c r="A341" s="211" t="s">
        <v>1755</v>
      </c>
      <c r="B341" s="187" t="s">
        <v>1618</v>
      </c>
      <c r="C341" s="218" t="s">
        <v>35</v>
      </c>
      <c r="D341" s="218" t="s">
        <v>35</v>
      </c>
      <c r="E341" s="188"/>
      <c r="F341" s="181" t="str">
        <f t="shared" si="14"/>
        <v/>
      </c>
      <c r="G341" s="181" t="str">
        <f t="shared" si="15"/>
        <v/>
      </c>
    </row>
    <row r="342" spans="1:7" s="176" customFormat="1" x14ac:dyDescent="0.35">
      <c r="A342" s="211" t="s">
        <v>1756</v>
      </c>
      <c r="B342" s="199" t="s">
        <v>1665</v>
      </c>
      <c r="C342" s="220">
        <f>C$12</f>
        <v>34739.804275930001</v>
      </c>
      <c r="D342" s="221">
        <f>C$28</f>
        <v>324857</v>
      </c>
      <c r="F342" s="181">
        <f t="shared" si="14"/>
        <v>1</v>
      </c>
      <c r="G342" s="181">
        <f t="shared" si="15"/>
        <v>1</v>
      </c>
    </row>
    <row r="343" spans="1:7" s="176" customFormat="1" x14ac:dyDescent="0.35">
      <c r="A343" s="211" t="s">
        <v>1757</v>
      </c>
      <c r="B343" s="187" t="s">
        <v>100</v>
      </c>
      <c r="C343" s="220">
        <f>SUM(C333:C342)</f>
        <v>34739.804275930001</v>
      </c>
      <c r="D343" s="221">
        <f>SUM(D333:D342)</f>
        <v>324857</v>
      </c>
      <c r="E343" s="188"/>
      <c r="F343" s="204">
        <f>SUM(F333:F342)</f>
        <v>1</v>
      </c>
      <c r="G343" s="204">
        <f>SUM(G333:G342)</f>
        <v>1</v>
      </c>
    </row>
    <row r="344" spans="1:7" s="176" customFormat="1" x14ac:dyDescent="0.35">
      <c r="A344" s="211" t="s">
        <v>1758</v>
      </c>
      <c r="B344" s="187"/>
      <c r="C344" s="186"/>
      <c r="D344" s="186"/>
      <c r="E344" s="188"/>
      <c r="F344" s="188"/>
      <c r="G344" s="188"/>
    </row>
    <row r="345" spans="1:7" s="176" customFormat="1" x14ac:dyDescent="0.35">
      <c r="A345" s="120"/>
      <c r="B345" s="120" t="s">
        <v>1950</v>
      </c>
      <c r="C345" s="120" t="s">
        <v>65</v>
      </c>
      <c r="D345" s="120" t="s">
        <v>1619</v>
      </c>
      <c r="E345" s="120"/>
      <c r="F345" s="120" t="s">
        <v>467</v>
      </c>
      <c r="G345" s="120" t="s">
        <v>1622</v>
      </c>
    </row>
    <row r="346" spans="1:7" s="176" customFormat="1" x14ac:dyDescent="0.35">
      <c r="A346" s="211" t="s">
        <v>1666</v>
      </c>
      <c r="B346" s="201" t="s">
        <v>1659</v>
      </c>
      <c r="C346" s="182">
        <v>20835.184201559998</v>
      </c>
      <c r="D346" s="183">
        <v>179798</v>
      </c>
      <c r="E346" s="202"/>
      <c r="F346" s="181">
        <f>IF($C$353=0,"",IF(C346="[For completion]","",C346/$C$353))</f>
        <v>0.5997496139031494</v>
      </c>
      <c r="G346" s="181">
        <f>IF($D$353=0,"",IF(D346="[For completion]","",D346/$D$353))</f>
        <v>0.55346814136681677</v>
      </c>
    </row>
    <row r="347" spans="1:7" s="176" customFormat="1" x14ac:dyDescent="0.35">
      <c r="A347" s="211" t="s">
        <v>1667</v>
      </c>
      <c r="B347" s="197" t="s">
        <v>1660</v>
      </c>
      <c r="C347" s="182">
        <v>3772.9141228799999</v>
      </c>
      <c r="D347" s="183">
        <v>31473</v>
      </c>
      <c r="E347" s="202"/>
      <c r="F347" s="181">
        <f t="shared" ref="F347:F352" si="16">IF($C$353=0,"",IF(C347="[For completion]","",C347/$C$353))</f>
        <v>0.10860493320321095</v>
      </c>
      <c r="G347" s="181">
        <f t="shared" ref="G347:G352" si="17">IF($D$353=0,"",IF(D347="[For completion]","",D347/$D$353))</f>
        <v>9.6882628356476846E-2</v>
      </c>
    </row>
    <row r="348" spans="1:7" s="176" customFormat="1" x14ac:dyDescent="0.35">
      <c r="A348" s="211" t="s">
        <v>1668</v>
      </c>
      <c r="B348" s="201" t="s">
        <v>1661</v>
      </c>
      <c r="C348" s="182">
        <v>1762.48724773</v>
      </c>
      <c r="D348" s="183">
        <v>17443</v>
      </c>
      <c r="E348" s="202"/>
      <c r="F348" s="181">
        <f t="shared" si="16"/>
        <v>5.0733942935630355E-2</v>
      </c>
      <c r="G348" s="181">
        <f t="shared" si="17"/>
        <v>5.3694394764465594E-2</v>
      </c>
    </row>
    <row r="349" spans="1:7" s="176" customFormat="1" x14ac:dyDescent="0.35">
      <c r="A349" s="211" t="s">
        <v>1669</v>
      </c>
      <c r="B349" s="201" t="s">
        <v>1662</v>
      </c>
      <c r="C349" s="182">
        <v>8368.8048845199992</v>
      </c>
      <c r="D349" s="183">
        <v>96139</v>
      </c>
      <c r="E349" s="202"/>
      <c r="F349" s="181">
        <f t="shared" si="16"/>
        <v>0.24089959799567587</v>
      </c>
      <c r="G349" s="181">
        <f t="shared" si="17"/>
        <v>0.29594252240216462</v>
      </c>
    </row>
    <row r="350" spans="1:7" s="176" customFormat="1" x14ac:dyDescent="0.35">
      <c r="A350" s="211" t="s">
        <v>1670</v>
      </c>
      <c r="B350" s="201" t="s">
        <v>1663</v>
      </c>
      <c r="C350" s="182">
        <v>0</v>
      </c>
      <c r="D350" s="183">
        <v>0</v>
      </c>
      <c r="E350" s="202"/>
      <c r="F350" s="181">
        <f t="shared" si="16"/>
        <v>0</v>
      </c>
      <c r="G350" s="181">
        <f t="shared" si="17"/>
        <v>0</v>
      </c>
    </row>
    <row r="351" spans="1:7" s="176" customFormat="1" x14ac:dyDescent="0.35">
      <c r="A351" s="211" t="s">
        <v>1759</v>
      </c>
      <c r="B351" s="201" t="s">
        <v>1664</v>
      </c>
      <c r="C351" s="182">
        <v>0</v>
      </c>
      <c r="D351" s="183">
        <v>0</v>
      </c>
      <c r="E351" s="202"/>
      <c r="F351" s="181">
        <f t="shared" si="16"/>
        <v>0</v>
      </c>
      <c r="G351" s="181">
        <f t="shared" si="17"/>
        <v>0</v>
      </c>
    </row>
    <row r="352" spans="1:7" s="176" customFormat="1" x14ac:dyDescent="0.35">
      <c r="A352" s="211" t="s">
        <v>1760</v>
      </c>
      <c r="B352" s="201" t="s">
        <v>1620</v>
      </c>
      <c r="C352" s="182">
        <v>0.41381924000000003</v>
      </c>
      <c r="D352" s="183">
        <v>4</v>
      </c>
      <c r="E352" s="202"/>
      <c r="F352" s="181">
        <f t="shared" si="16"/>
        <v>1.1911962333268554E-5</v>
      </c>
      <c r="G352" s="181">
        <f t="shared" si="17"/>
        <v>1.2313110076125803E-5</v>
      </c>
    </row>
    <row r="353" spans="1:7" s="176" customFormat="1" x14ac:dyDescent="0.35">
      <c r="A353" s="211" t="s">
        <v>1761</v>
      </c>
      <c r="B353" s="201" t="s">
        <v>100</v>
      </c>
      <c r="C353" s="182">
        <f>SUM(C346:C352)</f>
        <v>34739.804275930001</v>
      </c>
      <c r="D353" s="183">
        <f>SUM(D346:D352)</f>
        <v>324857</v>
      </c>
      <c r="E353" s="202"/>
      <c r="F353" s="204">
        <f>SUM(F346:F352)</f>
        <v>0.99999999999999989</v>
      </c>
      <c r="G353" s="204">
        <f>SUM(G346:G352)</f>
        <v>0.99999999999999989</v>
      </c>
    </row>
    <row r="354" spans="1:7" s="176" customFormat="1" x14ac:dyDescent="0.35">
      <c r="A354" s="211" t="s">
        <v>1762</v>
      </c>
      <c r="B354" s="201"/>
      <c r="C354" s="199"/>
      <c r="D354" s="199"/>
      <c r="E354" s="202"/>
      <c r="F354" s="202"/>
      <c r="G354" s="202"/>
    </row>
    <row r="355" spans="1:7" s="176" customFormat="1" x14ac:dyDescent="0.35">
      <c r="A355" s="120"/>
      <c r="B355" s="120" t="s">
        <v>1951</v>
      </c>
      <c r="C355" s="120" t="s">
        <v>65</v>
      </c>
      <c r="D355" s="120" t="s">
        <v>1619</v>
      </c>
      <c r="E355" s="120"/>
      <c r="F355" s="120" t="s">
        <v>467</v>
      </c>
      <c r="G355" s="120" t="s">
        <v>1622</v>
      </c>
    </row>
    <row r="356" spans="1:7" s="176" customFormat="1" x14ac:dyDescent="0.35">
      <c r="A356" s="211" t="s">
        <v>1763</v>
      </c>
      <c r="B356" s="201" t="s">
        <v>1911</v>
      </c>
      <c r="C356" s="218" t="s">
        <v>35</v>
      </c>
      <c r="D356" s="218" t="s">
        <v>35</v>
      </c>
      <c r="E356" s="202"/>
      <c r="F356" s="181" t="str">
        <f>IF($C$360=0,"",IF(C356="[For completion]","",C356/$C$360))</f>
        <v/>
      </c>
      <c r="G356" s="181" t="str">
        <f>IF($D$360=0,"",IF(D356="[For completion]","",D356/$D$360))</f>
        <v/>
      </c>
    </row>
    <row r="357" spans="1:7" s="176" customFormat="1" x14ac:dyDescent="0.35">
      <c r="A357" s="211" t="s">
        <v>1764</v>
      </c>
      <c r="B357" s="197" t="s">
        <v>1921</v>
      </c>
      <c r="C357" s="218" t="s">
        <v>35</v>
      </c>
      <c r="D357" s="218" t="s">
        <v>35</v>
      </c>
      <c r="E357" s="202"/>
      <c r="F357" s="181" t="str">
        <f t="shared" ref="F357:F359" si="18">IF($C$360=0,"",IF(C357="[For completion]","",C357/$C$360))</f>
        <v/>
      </c>
      <c r="G357" s="181" t="str">
        <f t="shared" ref="G357:G359" si="19">IF($D$360=0,"",IF(D357="[For completion]","",D357/$D$360))</f>
        <v/>
      </c>
    </row>
    <row r="358" spans="1:7" s="176" customFormat="1" x14ac:dyDescent="0.35">
      <c r="A358" s="211" t="s">
        <v>1765</v>
      </c>
      <c r="B358" s="201" t="s">
        <v>1620</v>
      </c>
      <c r="C358" s="218" t="s">
        <v>35</v>
      </c>
      <c r="D358" s="218" t="s">
        <v>35</v>
      </c>
      <c r="E358" s="202"/>
      <c r="F358" s="181" t="str">
        <f t="shared" si="18"/>
        <v/>
      </c>
      <c r="G358" s="181" t="str">
        <f t="shared" si="19"/>
        <v/>
      </c>
    </row>
    <row r="359" spans="1:7" s="176" customFormat="1" x14ac:dyDescent="0.35">
      <c r="A359" s="211" t="s">
        <v>1766</v>
      </c>
      <c r="B359" s="199" t="s">
        <v>1665</v>
      </c>
      <c r="C359" s="220">
        <f>C$12</f>
        <v>34739.804275930001</v>
      </c>
      <c r="D359" s="221">
        <f>C$28</f>
        <v>324857</v>
      </c>
      <c r="E359" s="202"/>
      <c r="F359" s="181">
        <f t="shared" si="18"/>
        <v>1</v>
      </c>
      <c r="G359" s="181">
        <f t="shared" si="19"/>
        <v>1</v>
      </c>
    </row>
    <row r="360" spans="1:7" s="176" customFormat="1" x14ac:dyDescent="0.35">
      <c r="A360" s="211" t="s">
        <v>1767</v>
      </c>
      <c r="B360" s="201" t="s">
        <v>100</v>
      </c>
      <c r="C360" s="182">
        <f>SUM(C356:C359)</f>
        <v>34739.804275930001</v>
      </c>
      <c r="D360" s="183">
        <f>SUM(D356:D359)</f>
        <v>324857</v>
      </c>
      <c r="E360" s="202"/>
      <c r="F360" s="204">
        <f>SUM(F356:F359)</f>
        <v>1</v>
      </c>
      <c r="G360" s="204">
        <f>SUM(G356:G359)</f>
        <v>1</v>
      </c>
    </row>
    <row r="361" spans="1:7" s="176" customFormat="1" x14ac:dyDescent="0.35">
      <c r="A361" s="211" t="s">
        <v>1763</v>
      </c>
      <c r="B361" s="201"/>
      <c r="C361" s="199"/>
      <c r="D361" s="199"/>
      <c r="E361" s="202"/>
      <c r="F361" s="202"/>
      <c r="G361" s="202"/>
    </row>
    <row r="362" spans="1:7" s="176" customFormat="1" x14ac:dyDescent="0.35">
      <c r="A362" s="211" t="s">
        <v>1764</v>
      </c>
      <c r="B362" s="186"/>
      <c r="C362" s="189"/>
      <c r="D362" s="186"/>
      <c r="E362" s="185"/>
      <c r="F362" s="185"/>
      <c r="G362" s="185"/>
    </row>
    <row r="363" spans="1:7" s="176" customFormat="1" x14ac:dyDescent="0.35">
      <c r="A363" s="211" t="s">
        <v>1765</v>
      </c>
      <c r="B363" s="186"/>
      <c r="C363" s="189"/>
      <c r="D363" s="186"/>
      <c r="E363" s="185"/>
      <c r="F363" s="185"/>
      <c r="G363" s="185"/>
    </row>
    <row r="364" spans="1:7" s="176" customFormat="1" x14ac:dyDescent="0.35">
      <c r="A364" s="211" t="s">
        <v>1766</v>
      </c>
      <c r="B364" s="186"/>
      <c r="C364" s="189"/>
      <c r="D364" s="186"/>
      <c r="E364" s="185"/>
      <c r="F364" s="185"/>
      <c r="G364" s="185"/>
    </row>
    <row r="365" spans="1:7" s="176" customFormat="1" x14ac:dyDescent="0.35">
      <c r="A365" s="211" t="s">
        <v>1767</v>
      </c>
      <c r="B365" s="186"/>
      <c r="C365" s="189"/>
      <c r="D365" s="186"/>
      <c r="E365" s="185"/>
      <c r="F365" s="185"/>
      <c r="G365" s="185"/>
    </row>
    <row r="366" spans="1:7" s="176" customFormat="1" x14ac:dyDescent="0.35">
      <c r="A366" s="211" t="s">
        <v>1768</v>
      </c>
      <c r="B366" s="186"/>
      <c r="C366" s="189"/>
      <c r="D366" s="186"/>
      <c r="E366" s="185"/>
      <c r="F366" s="185"/>
      <c r="G366" s="185"/>
    </row>
    <row r="367" spans="1:7" s="176" customFormat="1" x14ac:dyDescent="0.35">
      <c r="A367" s="211" t="s">
        <v>1769</v>
      </c>
      <c r="B367" s="186"/>
      <c r="C367" s="189"/>
      <c r="D367" s="186"/>
      <c r="E367" s="185"/>
      <c r="F367" s="185"/>
      <c r="G367" s="185"/>
    </row>
    <row r="368" spans="1:7" s="176" customFormat="1" x14ac:dyDescent="0.35">
      <c r="A368" s="211" t="s">
        <v>1770</v>
      </c>
      <c r="B368" s="186"/>
      <c r="C368" s="189"/>
      <c r="D368" s="186"/>
      <c r="E368" s="185"/>
      <c r="F368" s="185"/>
      <c r="G368" s="185"/>
    </row>
    <row r="369" spans="1:7" s="176" customFormat="1" x14ac:dyDescent="0.35">
      <c r="A369" s="211" t="s">
        <v>1771</v>
      </c>
      <c r="B369" s="186"/>
      <c r="C369" s="189"/>
      <c r="D369" s="186"/>
      <c r="E369" s="185"/>
      <c r="F369" s="185"/>
      <c r="G369" s="185"/>
    </row>
    <row r="370" spans="1:7" s="176" customFormat="1" x14ac:dyDescent="0.35">
      <c r="A370" s="211" t="s">
        <v>1772</v>
      </c>
      <c r="B370" s="186"/>
      <c r="C370" s="189"/>
      <c r="D370" s="186"/>
      <c r="E370" s="185"/>
      <c r="F370" s="185"/>
      <c r="G370" s="185"/>
    </row>
    <row r="371" spans="1:7" s="176" customFormat="1" x14ac:dyDescent="0.35">
      <c r="A371" s="211" t="s">
        <v>1773</v>
      </c>
      <c r="B371" s="186"/>
      <c r="C371" s="189"/>
      <c r="D371" s="186"/>
      <c r="E371" s="185"/>
      <c r="F371" s="185"/>
      <c r="G371" s="185"/>
    </row>
    <row r="372" spans="1:7" s="176" customFormat="1" x14ac:dyDescent="0.35">
      <c r="A372" s="211" t="s">
        <v>1774</v>
      </c>
      <c r="B372" s="186"/>
      <c r="C372" s="189"/>
      <c r="D372" s="186"/>
      <c r="E372" s="185"/>
      <c r="F372" s="185"/>
      <c r="G372" s="185"/>
    </row>
    <row r="373" spans="1:7" s="176" customFormat="1" x14ac:dyDescent="0.35">
      <c r="A373" s="211" t="s">
        <v>1775</v>
      </c>
      <c r="B373" s="186"/>
      <c r="C373" s="189"/>
      <c r="D373" s="186"/>
      <c r="E373" s="185"/>
      <c r="F373" s="185"/>
      <c r="G373" s="185"/>
    </row>
    <row r="374" spans="1:7" s="176" customFormat="1" x14ac:dyDescent="0.35">
      <c r="A374" s="211" t="s">
        <v>1776</v>
      </c>
      <c r="B374" s="186"/>
      <c r="C374" s="189"/>
      <c r="D374" s="186"/>
      <c r="E374" s="185"/>
      <c r="F374" s="185"/>
      <c r="G374" s="185"/>
    </row>
    <row r="375" spans="1:7" s="176" customFormat="1" x14ac:dyDescent="0.35">
      <c r="A375" s="211" t="s">
        <v>1777</v>
      </c>
      <c r="B375" s="186"/>
      <c r="C375" s="189"/>
      <c r="D375" s="186"/>
      <c r="E375" s="185"/>
      <c r="F375" s="185"/>
      <c r="G375" s="185"/>
    </row>
    <row r="376" spans="1:7" s="176" customFormat="1" x14ac:dyDescent="0.35">
      <c r="A376" s="211" t="s">
        <v>1778</v>
      </c>
      <c r="B376" s="186"/>
      <c r="C376" s="189"/>
      <c r="D376" s="186"/>
      <c r="E376" s="185"/>
      <c r="F376" s="185"/>
      <c r="G376" s="185"/>
    </row>
    <row r="377" spans="1:7" s="176" customFormat="1" x14ac:dyDescent="0.35">
      <c r="A377" s="211" t="s">
        <v>1779</v>
      </c>
      <c r="B377" s="186"/>
      <c r="C377" s="189"/>
      <c r="D377" s="186"/>
      <c r="E377" s="185"/>
      <c r="F377" s="185"/>
      <c r="G377" s="185"/>
    </row>
    <row r="378" spans="1:7" s="176" customFormat="1" x14ac:dyDescent="0.35">
      <c r="A378" s="211" t="s">
        <v>1780</v>
      </c>
      <c r="B378" s="186"/>
      <c r="C378" s="189"/>
      <c r="D378" s="186"/>
      <c r="E378" s="185"/>
      <c r="F378" s="185"/>
      <c r="G378" s="185"/>
    </row>
    <row r="379" spans="1:7" s="176" customFormat="1" x14ac:dyDescent="0.35">
      <c r="A379" s="211" t="s">
        <v>1781</v>
      </c>
      <c r="B379" s="186"/>
      <c r="C379" s="189"/>
      <c r="D379" s="186"/>
      <c r="E379" s="185"/>
      <c r="F379" s="185"/>
      <c r="G379" s="185"/>
    </row>
    <row r="380" spans="1:7" s="176" customFormat="1" x14ac:dyDescent="0.35">
      <c r="A380" s="211" t="s">
        <v>1782</v>
      </c>
      <c r="B380" s="186"/>
      <c r="C380" s="189"/>
      <c r="D380" s="186"/>
      <c r="E380" s="185"/>
      <c r="F380" s="185"/>
      <c r="G380" s="185"/>
    </row>
    <row r="381" spans="1:7" s="176" customFormat="1" x14ac:dyDescent="0.35">
      <c r="A381" s="211" t="s">
        <v>1783</v>
      </c>
      <c r="B381" s="186"/>
      <c r="C381" s="189"/>
      <c r="D381" s="186"/>
      <c r="E381" s="185"/>
      <c r="F381" s="185"/>
      <c r="G381" s="185"/>
    </row>
    <row r="382" spans="1:7" s="176" customFormat="1" x14ac:dyDescent="0.35">
      <c r="A382" s="211" t="s">
        <v>1784</v>
      </c>
      <c r="B382" s="186"/>
      <c r="C382" s="189"/>
      <c r="D382" s="186"/>
      <c r="E382" s="185"/>
      <c r="F382" s="185"/>
      <c r="G382" s="185"/>
    </row>
    <row r="383" spans="1:7" s="176" customFormat="1" x14ac:dyDescent="0.35">
      <c r="A383" s="211" t="s">
        <v>1785</v>
      </c>
      <c r="B383" s="186"/>
      <c r="C383" s="189"/>
      <c r="D383" s="186"/>
      <c r="E383" s="185"/>
      <c r="F383" s="185"/>
      <c r="G383" s="185"/>
    </row>
    <row r="384" spans="1:7" s="176" customFormat="1" x14ac:dyDescent="0.35">
      <c r="A384" s="211" t="s">
        <v>1786</v>
      </c>
      <c r="B384" s="186"/>
      <c r="C384" s="189"/>
      <c r="D384" s="186"/>
      <c r="E384" s="185"/>
      <c r="F384" s="185"/>
      <c r="G384" s="185"/>
    </row>
    <row r="385" spans="1:7" s="176" customFormat="1" x14ac:dyDescent="0.35">
      <c r="A385" s="211" t="s">
        <v>1787</v>
      </c>
      <c r="B385" s="186"/>
      <c r="C385" s="189"/>
      <c r="D385" s="186"/>
      <c r="E385" s="185"/>
      <c r="F385" s="185"/>
      <c r="G385" s="185"/>
    </row>
    <row r="386" spans="1:7" s="176" customFormat="1" x14ac:dyDescent="0.35">
      <c r="A386" s="211" t="s">
        <v>1788</v>
      </c>
      <c r="B386" s="186"/>
      <c r="C386" s="189"/>
      <c r="D386" s="186"/>
      <c r="E386" s="185"/>
      <c r="F386" s="185"/>
      <c r="G386" s="185"/>
    </row>
    <row r="387" spans="1:7" s="176" customFormat="1" x14ac:dyDescent="0.35">
      <c r="A387" s="211" t="s">
        <v>1789</v>
      </c>
      <c r="B387" s="186"/>
      <c r="C387" s="189"/>
      <c r="D387" s="186"/>
      <c r="E387" s="185"/>
      <c r="F387" s="185"/>
      <c r="G387" s="185"/>
    </row>
    <row r="388" spans="1:7" s="176" customFormat="1" x14ac:dyDescent="0.35">
      <c r="A388" s="211" t="s">
        <v>1790</v>
      </c>
      <c r="B388" s="186"/>
      <c r="C388" s="189"/>
      <c r="D388" s="186"/>
      <c r="E388" s="185"/>
      <c r="F388" s="185"/>
      <c r="G388" s="185"/>
    </row>
    <row r="389" spans="1:7" s="176" customFormat="1" x14ac:dyDescent="0.35">
      <c r="A389" s="211" t="s">
        <v>1791</v>
      </c>
      <c r="B389" s="186"/>
      <c r="C389" s="189"/>
      <c r="D389" s="186"/>
      <c r="E389" s="185"/>
      <c r="F389" s="185"/>
      <c r="G389" s="185"/>
    </row>
    <row r="390" spans="1:7" s="176" customFormat="1" x14ac:dyDescent="0.35">
      <c r="A390" s="211" t="s">
        <v>1792</v>
      </c>
      <c r="B390" s="186"/>
      <c r="C390" s="189"/>
      <c r="D390" s="186"/>
      <c r="E390" s="185"/>
      <c r="F390" s="185"/>
      <c r="G390" s="185"/>
    </row>
    <row r="391" spans="1:7" s="176" customFormat="1" x14ac:dyDescent="0.35">
      <c r="A391" s="211" t="s">
        <v>1793</v>
      </c>
      <c r="B391" s="186"/>
      <c r="C391" s="189"/>
      <c r="D391" s="186"/>
      <c r="E391" s="185"/>
      <c r="F391" s="185"/>
      <c r="G391" s="185"/>
    </row>
    <row r="392" spans="1:7" s="176" customFormat="1" x14ac:dyDescent="0.35">
      <c r="A392" s="211" t="s">
        <v>1794</v>
      </c>
      <c r="B392" s="186"/>
      <c r="C392" s="189"/>
      <c r="D392" s="186"/>
      <c r="E392" s="185"/>
      <c r="F392" s="185"/>
      <c r="G392" s="185"/>
    </row>
    <row r="393" spans="1:7" s="176" customFormat="1" x14ac:dyDescent="0.35">
      <c r="A393" s="211" t="s">
        <v>1795</v>
      </c>
      <c r="B393" s="186"/>
      <c r="C393" s="189"/>
      <c r="D393" s="186"/>
      <c r="E393" s="185"/>
      <c r="F393" s="185"/>
      <c r="G393" s="185"/>
    </row>
    <row r="394" spans="1:7" s="176" customFormat="1" x14ac:dyDescent="0.35">
      <c r="A394" s="211" t="s">
        <v>1796</v>
      </c>
      <c r="B394" s="186"/>
      <c r="C394" s="189"/>
      <c r="D394" s="186"/>
      <c r="E394" s="185"/>
      <c r="F394" s="185"/>
      <c r="G394" s="185"/>
    </row>
    <row r="395" spans="1:7" s="176" customFormat="1" x14ac:dyDescent="0.35">
      <c r="A395" s="211" t="s">
        <v>1797</v>
      </c>
      <c r="B395" s="186"/>
      <c r="C395" s="189"/>
      <c r="D395" s="186"/>
      <c r="E395" s="185"/>
      <c r="F395" s="185"/>
      <c r="G395" s="185"/>
    </row>
    <row r="396" spans="1:7" s="176" customFormat="1" x14ac:dyDescent="0.35">
      <c r="A396" s="211" t="s">
        <v>1798</v>
      </c>
      <c r="B396" s="186"/>
      <c r="C396" s="189"/>
      <c r="D396" s="186"/>
      <c r="E396" s="185"/>
      <c r="F396" s="185"/>
      <c r="G396" s="185"/>
    </row>
    <row r="397" spans="1:7" s="176" customFormat="1" x14ac:dyDescent="0.35">
      <c r="A397" s="211" t="s">
        <v>1799</v>
      </c>
      <c r="B397" s="186"/>
      <c r="C397" s="189"/>
      <c r="D397" s="186"/>
      <c r="E397" s="185"/>
      <c r="F397" s="185"/>
      <c r="G397" s="185"/>
    </row>
    <row r="398" spans="1:7" s="176" customFormat="1" x14ac:dyDescent="0.35">
      <c r="A398" s="211" t="s">
        <v>1800</v>
      </c>
      <c r="B398" s="186"/>
      <c r="C398" s="189"/>
      <c r="D398" s="186"/>
      <c r="E398" s="185"/>
      <c r="F398" s="185"/>
      <c r="G398" s="185"/>
    </row>
    <row r="399" spans="1:7" s="176" customFormat="1" x14ac:dyDescent="0.35">
      <c r="A399" s="211" t="s">
        <v>1801</v>
      </c>
      <c r="B399" s="186"/>
      <c r="C399" s="189"/>
      <c r="D399" s="186"/>
      <c r="E399" s="185"/>
      <c r="F399" s="185"/>
      <c r="G399" s="185"/>
    </row>
    <row r="400" spans="1:7" s="176" customFormat="1" x14ac:dyDescent="0.35">
      <c r="A400" s="211" t="s">
        <v>1802</v>
      </c>
      <c r="B400" s="186"/>
      <c r="C400" s="189"/>
      <c r="D400" s="186"/>
      <c r="E400" s="185"/>
      <c r="F400" s="185"/>
      <c r="G400" s="185"/>
    </row>
    <row r="401" spans="1:7" s="191" customFormat="1" x14ac:dyDescent="0.35">
      <c r="A401" s="211" t="s">
        <v>1803</v>
      </c>
      <c r="B401" s="199"/>
      <c r="C401" s="189"/>
      <c r="D401" s="199"/>
      <c r="E401" s="198"/>
      <c r="F401" s="198"/>
      <c r="G401" s="198"/>
    </row>
    <row r="402" spans="1:7" s="191" customFormat="1" x14ac:dyDescent="0.35">
      <c r="A402" s="211" t="s">
        <v>1804</v>
      </c>
      <c r="B402" s="199"/>
      <c r="C402" s="189"/>
      <c r="D402" s="199"/>
      <c r="E402" s="198"/>
      <c r="F402" s="198"/>
      <c r="G402" s="198"/>
    </row>
    <row r="403" spans="1:7" s="191" customFormat="1" x14ac:dyDescent="0.35">
      <c r="A403" s="211" t="s">
        <v>1805</v>
      </c>
      <c r="B403" s="199"/>
      <c r="C403" s="189"/>
      <c r="D403" s="199"/>
      <c r="E403" s="198"/>
      <c r="F403" s="198"/>
      <c r="G403" s="198"/>
    </row>
    <row r="404" spans="1:7" s="191" customFormat="1" x14ac:dyDescent="0.35">
      <c r="A404" s="211" t="s">
        <v>1806</v>
      </c>
      <c r="B404" s="199"/>
      <c r="C404" s="189"/>
      <c r="D404" s="199"/>
      <c r="E404" s="198"/>
      <c r="F404" s="198"/>
      <c r="G404" s="198"/>
    </row>
    <row r="405" spans="1:7" s="191" customFormat="1" x14ac:dyDescent="0.35">
      <c r="A405" s="211" t="s">
        <v>1807</v>
      </c>
      <c r="B405" s="199"/>
      <c r="C405" s="189"/>
      <c r="D405" s="199"/>
      <c r="E405" s="198"/>
      <c r="F405" s="198"/>
      <c r="G405" s="198"/>
    </row>
    <row r="406" spans="1:7" s="191" customFormat="1" x14ac:dyDescent="0.35">
      <c r="A406" s="211" t="s">
        <v>1808</v>
      </c>
      <c r="B406" s="199"/>
      <c r="C406" s="189"/>
      <c r="D406" s="199"/>
      <c r="E406" s="198"/>
      <c r="F406" s="198"/>
      <c r="G406" s="198"/>
    </row>
    <row r="407" spans="1:7" s="191" customFormat="1" x14ac:dyDescent="0.35">
      <c r="A407" s="211" t="s">
        <v>1809</v>
      </c>
      <c r="B407" s="199"/>
      <c r="C407" s="189"/>
      <c r="D407" s="199"/>
      <c r="E407" s="198"/>
      <c r="F407" s="198"/>
      <c r="G407" s="198"/>
    </row>
    <row r="408" spans="1:7" s="191" customFormat="1" x14ac:dyDescent="0.35">
      <c r="A408" s="211" t="s">
        <v>1810</v>
      </c>
      <c r="B408" s="199"/>
      <c r="C408" s="189"/>
      <c r="D408" s="199"/>
      <c r="E408" s="198"/>
      <c r="F408" s="198"/>
      <c r="G408" s="198"/>
    </row>
    <row r="409" spans="1:7" s="191" customFormat="1" x14ac:dyDescent="0.35">
      <c r="A409" s="211" t="s">
        <v>1811</v>
      </c>
      <c r="B409" s="199"/>
      <c r="C409" s="189"/>
      <c r="D409" s="199"/>
      <c r="E409" s="198"/>
      <c r="F409" s="198"/>
      <c r="G409" s="198"/>
    </row>
    <row r="410" spans="1:7" s="176" customFormat="1" x14ac:dyDescent="0.35">
      <c r="A410" s="211" t="s">
        <v>1812</v>
      </c>
      <c r="B410" s="186"/>
      <c r="C410" s="189"/>
      <c r="D410" s="186"/>
      <c r="E410" s="185"/>
      <c r="F410" s="185"/>
      <c r="G410" s="185"/>
    </row>
    <row r="411" spans="1:7" ht="18.5" x14ac:dyDescent="0.35">
      <c r="A411" s="132"/>
      <c r="B411" s="133" t="s">
        <v>757</v>
      </c>
      <c r="C411" s="132"/>
      <c r="D411" s="132"/>
      <c r="E411" s="132"/>
      <c r="F411" s="134"/>
      <c r="G411" s="134"/>
    </row>
    <row r="412" spans="1:7" ht="15" customHeight="1" x14ac:dyDescent="0.35">
      <c r="A412" s="119"/>
      <c r="B412" s="208" t="s">
        <v>1813</v>
      </c>
      <c r="C412" s="119" t="s">
        <v>638</v>
      </c>
      <c r="D412" s="119" t="s">
        <v>639</v>
      </c>
      <c r="E412" s="119"/>
      <c r="F412" s="119" t="s">
        <v>468</v>
      </c>
      <c r="G412" s="119" t="s">
        <v>640</v>
      </c>
    </row>
    <row r="413" spans="1:7" x14ac:dyDescent="0.35">
      <c r="A413" s="199" t="s">
        <v>1671</v>
      </c>
      <c r="B413" s="108" t="s">
        <v>642</v>
      </c>
      <c r="C413" s="195" t="s">
        <v>1197</v>
      </c>
      <c r="D413" s="135"/>
      <c r="E413" s="135"/>
      <c r="F413" s="136"/>
      <c r="G413" s="136"/>
    </row>
    <row r="414" spans="1:7" x14ac:dyDescent="0.35">
      <c r="A414" s="200"/>
      <c r="D414" s="135"/>
      <c r="E414" s="135"/>
      <c r="F414" s="136"/>
      <c r="G414" s="136"/>
    </row>
    <row r="415" spans="1:7" x14ac:dyDescent="0.35">
      <c r="A415" s="199"/>
      <c r="B415" s="108" t="s">
        <v>643</v>
      </c>
      <c r="D415" s="135"/>
      <c r="E415" s="135"/>
      <c r="F415" s="136"/>
      <c r="G415" s="136"/>
    </row>
    <row r="416" spans="1:7" x14ac:dyDescent="0.35">
      <c r="A416" s="199" t="s">
        <v>1672</v>
      </c>
      <c r="B416" s="129" t="s">
        <v>560</v>
      </c>
      <c r="C416" s="168" t="s">
        <v>1197</v>
      </c>
      <c r="D416" s="171" t="s">
        <v>1197</v>
      </c>
      <c r="E416" s="135"/>
      <c r="F416" s="167" t="str">
        <f t="shared" ref="F416:F439" si="20">IF($C$440=0,"",IF(C416="[for completion]","",C416/$C$440))</f>
        <v/>
      </c>
      <c r="G416" s="167" t="str">
        <f t="shared" ref="G416:G439" si="21">IF($D$440=0,"",IF(D416="[for completion]","",D416/$D$440))</f>
        <v/>
      </c>
    </row>
    <row r="417" spans="1:7" x14ac:dyDescent="0.35">
      <c r="A417" s="199" t="s">
        <v>1673</v>
      </c>
      <c r="B417" s="129" t="s">
        <v>560</v>
      </c>
      <c r="C417" s="168" t="s">
        <v>1197</v>
      </c>
      <c r="D417" s="171" t="s">
        <v>1197</v>
      </c>
      <c r="E417" s="135"/>
      <c r="F417" s="167" t="str">
        <f t="shared" si="20"/>
        <v/>
      </c>
      <c r="G417" s="167" t="str">
        <f t="shared" si="21"/>
        <v/>
      </c>
    </row>
    <row r="418" spans="1:7" x14ac:dyDescent="0.35">
      <c r="A418" s="199" t="s">
        <v>1674</v>
      </c>
      <c r="B418" s="129" t="s">
        <v>560</v>
      </c>
      <c r="C418" s="168" t="s">
        <v>1197</v>
      </c>
      <c r="D418" s="171" t="s">
        <v>1197</v>
      </c>
      <c r="E418" s="135"/>
      <c r="F418" s="167" t="str">
        <f t="shared" si="20"/>
        <v/>
      </c>
      <c r="G418" s="167" t="str">
        <f t="shared" si="21"/>
        <v/>
      </c>
    </row>
    <row r="419" spans="1:7" x14ac:dyDescent="0.35">
      <c r="A419" s="199" t="s">
        <v>1675</v>
      </c>
      <c r="B419" s="129" t="s">
        <v>560</v>
      </c>
      <c r="C419" s="168" t="s">
        <v>1197</v>
      </c>
      <c r="D419" s="171" t="s">
        <v>1197</v>
      </c>
      <c r="E419" s="135"/>
      <c r="F419" s="167" t="str">
        <f t="shared" si="20"/>
        <v/>
      </c>
      <c r="G419" s="167" t="str">
        <f t="shared" si="21"/>
        <v/>
      </c>
    </row>
    <row r="420" spans="1:7" x14ac:dyDescent="0.35">
      <c r="A420" s="199" t="s">
        <v>1676</v>
      </c>
      <c r="B420" s="129" t="s">
        <v>560</v>
      </c>
      <c r="C420" s="168" t="s">
        <v>1197</v>
      </c>
      <c r="D420" s="171" t="s">
        <v>1197</v>
      </c>
      <c r="E420" s="135"/>
      <c r="F420" s="167" t="str">
        <f t="shared" si="20"/>
        <v/>
      </c>
      <c r="G420" s="167" t="str">
        <f t="shared" si="21"/>
        <v/>
      </c>
    </row>
    <row r="421" spans="1:7" x14ac:dyDescent="0.35">
      <c r="A421" s="199" t="s">
        <v>1677</v>
      </c>
      <c r="B421" s="129" t="s">
        <v>560</v>
      </c>
      <c r="C421" s="168" t="s">
        <v>1197</v>
      </c>
      <c r="D421" s="171" t="s">
        <v>1197</v>
      </c>
      <c r="E421" s="135"/>
      <c r="F421" s="167" t="str">
        <f t="shared" si="20"/>
        <v/>
      </c>
      <c r="G421" s="167" t="str">
        <f t="shared" si="21"/>
        <v/>
      </c>
    </row>
    <row r="422" spans="1:7" x14ac:dyDescent="0.35">
      <c r="A422" s="199" t="s">
        <v>1678</v>
      </c>
      <c r="B422" s="129" t="s">
        <v>560</v>
      </c>
      <c r="C422" s="168" t="s">
        <v>1197</v>
      </c>
      <c r="D422" s="171" t="s">
        <v>1197</v>
      </c>
      <c r="E422" s="135"/>
      <c r="F422" s="167" t="str">
        <f t="shared" si="20"/>
        <v/>
      </c>
      <c r="G422" s="167" t="str">
        <f t="shared" si="21"/>
        <v/>
      </c>
    </row>
    <row r="423" spans="1:7" x14ac:dyDescent="0.35">
      <c r="A423" s="199" t="s">
        <v>1679</v>
      </c>
      <c r="B423" s="129" t="s">
        <v>560</v>
      </c>
      <c r="C423" s="168" t="s">
        <v>1197</v>
      </c>
      <c r="D423" s="171" t="s">
        <v>1197</v>
      </c>
      <c r="E423" s="135"/>
      <c r="F423" s="167" t="str">
        <f t="shared" si="20"/>
        <v/>
      </c>
      <c r="G423" s="167" t="str">
        <f t="shared" si="21"/>
        <v/>
      </c>
    </row>
    <row r="424" spans="1:7" x14ac:dyDescent="0.35">
      <c r="A424" s="199" t="s">
        <v>1680</v>
      </c>
      <c r="B424" s="180" t="s">
        <v>560</v>
      </c>
      <c r="C424" s="168" t="s">
        <v>1197</v>
      </c>
      <c r="D424" s="171" t="s">
        <v>1197</v>
      </c>
      <c r="E424" s="135"/>
      <c r="F424" s="167" t="str">
        <f t="shared" si="20"/>
        <v/>
      </c>
      <c r="G424" s="167" t="str">
        <f t="shared" si="21"/>
        <v/>
      </c>
    </row>
    <row r="425" spans="1:7" x14ac:dyDescent="0.35">
      <c r="A425" s="199" t="s">
        <v>1814</v>
      </c>
      <c r="B425" s="129" t="s">
        <v>560</v>
      </c>
      <c r="C425" s="168" t="s">
        <v>1197</v>
      </c>
      <c r="D425" s="171" t="s">
        <v>1197</v>
      </c>
      <c r="E425" s="129"/>
      <c r="F425" s="167" t="str">
        <f t="shared" si="20"/>
        <v/>
      </c>
      <c r="G425" s="167" t="str">
        <f t="shared" si="21"/>
        <v/>
      </c>
    </row>
    <row r="426" spans="1:7" x14ac:dyDescent="0.35">
      <c r="A426" s="199" t="s">
        <v>1815</v>
      </c>
      <c r="B426" s="129" t="s">
        <v>560</v>
      </c>
      <c r="C426" s="168" t="s">
        <v>1197</v>
      </c>
      <c r="D426" s="171" t="s">
        <v>1197</v>
      </c>
      <c r="E426" s="129"/>
      <c r="F426" s="167" t="str">
        <f t="shared" si="20"/>
        <v/>
      </c>
      <c r="G426" s="167" t="str">
        <f t="shared" si="21"/>
        <v/>
      </c>
    </row>
    <row r="427" spans="1:7" x14ac:dyDescent="0.35">
      <c r="A427" s="199" t="s">
        <v>1816</v>
      </c>
      <c r="B427" s="129" t="s">
        <v>560</v>
      </c>
      <c r="C427" s="168" t="s">
        <v>1197</v>
      </c>
      <c r="D427" s="171" t="s">
        <v>1197</v>
      </c>
      <c r="E427" s="129"/>
      <c r="F427" s="167" t="str">
        <f t="shared" si="20"/>
        <v/>
      </c>
      <c r="G427" s="167" t="str">
        <f t="shared" si="21"/>
        <v/>
      </c>
    </row>
    <row r="428" spans="1:7" x14ac:dyDescent="0.35">
      <c r="A428" s="199" t="s">
        <v>1817</v>
      </c>
      <c r="B428" s="129" t="s">
        <v>560</v>
      </c>
      <c r="C428" s="168" t="s">
        <v>1197</v>
      </c>
      <c r="D428" s="171" t="s">
        <v>1197</v>
      </c>
      <c r="E428" s="129"/>
      <c r="F428" s="167" t="str">
        <f t="shared" si="20"/>
        <v/>
      </c>
      <c r="G428" s="167" t="str">
        <f t="shared" si="21"/>
        <v/>
      </c>
    </row>
    <row r="429" spans="1:7" x14ac:dyDescent="0.35">
      <c r="A429" s="199" t="s">
        <v>1818</v>
      </c>
      <c r="B429" s="129" t="s">
        <v>560</v>
      </c>
      <c r="C429" s="168" t="s">
        <v>1197</v>
      </c>
      <c r="D429" s="171" t="s">
        <v>1197</v>
      </c>
      <c r="E429" s="129"/>
      <c r="F429" s="167" t="str">
        <f t="shared" si="20"/>
        <v/>
      </c>
      <c r="G429" s="167" t="str">
        <f t="shared" si="21"/>
        <v/>
      </c>
    </row>
    <row r="430" spans="1:7" x14ac:dyDescent="0.35">
      <c r="A430" s="199" t="s">
        <v>1819</v>
      </c>
      <c r="B430" s="129" t="s">
        <v>560</v>
      </c>
      <c r="C430" s="168" t="s">
        <v>1197</v>
      </c>
      <c r="D430" s="171" t="s">
        <v>1197</v>
      </c>
      <c r="E430" s="129"/>
      <c r="F430" s="167" t="str">
        <f t="shared" si="20"/>
        <v/>
      </c>
      <c r="G430" s="167" t="str">
        <f t="shared" si="21"/>
        <v/>
      </c>
    </row>
    <row r="431" spans="1:7" x14ac:dyDescent="0.35">
      <c r="A431" s="199" t="s">
        <v>1820</v>
      </c>
      <c r="B431" s="129" t="s">
        <v>560</v>
      </c>
      <c r="C431" s="168" t="s">
        <v>1197</v>
      </c>
      <c r="D431" s="171" t="s">
        <v>1197</v>
      </c>
      <c r="F431" s="167" t="str">
        <f t="shared" si="20"/>
        <v/>
      </c>
      <c r="G431" s="167" t="str">
        <f t="shared" si="21"/>
        <v/>
      </c>
    </row>
    <row r="432" spans="1:7" x14ac:dyDescent="0.35">
      <c r="A432" s="199" t="s">
        <v>1821</v>
      </c>
      <c r="B432" s="129" t="s">
        <v>560</v>
      </c>
      <c r="C432" s="168" t="s">
        <v>1197</v>
      </c>
      <c r="D432" s="171" t="s">
        <v>1197</v>
      </c>
      <c r="E432" s="124"/>
      <c r="F432" s="167" t="str">
        <f t="shared" si="20"/>
        <v/>
      </c>
      <c r="G432" s="167" t="str">
        <f t="shared" si="21"/>
        <v/>
      </c>
    </row>
    <row r="433" spans="1:7" x14ac:dyDescent="0.35">
      <c r="A433" s="199" t="s">
        <v>1822</v>
      </c>
      <c r="B433" s="129" t="s">
        <v>560</v>
      </c>
      <c r="C433" s="168" t="s">
        <v>1197</v>
      </c>
      <c r="D433" s="171" t="s">
        <v>1197</v>
      </c>
      <c r="E433" s="124"/>
      <c r="F433" s="167" t="str">
        <f t="shared" si="20"/>
        <v/>
      </c>
      <c r="G433" s="167" t="str">
        <f t="shared" si="21"/>
        <v/>
      </c>
    </row>
    <row r="434" spans="1:7" x14ac:dyDescent="0.35">
      <c r="A434" s="199" t="s">
        <v>1823</v>
      </c>
      <c r="B434" s="129" t="s">
        <v>560</v>
      </c>
      <c r="C434" s="168" t="s">
        <v>1197</v>
      </c>
      <c r="D434" s="171" t="s">
        <v>1197</v>
      </c>
      <c r="E434" s="124"/>
      <c r="F434" s="167" t="str">
        <f t="shared" si="20"/>
        <v/>
      </c>
      <c r="G434" s="167" t="str">
        <f t="shared" si="21"/>
        <v/>
      </c>
    </row>
    <row r="435" spans="1:7" x14ac:dyDescent="0.35">
      <c r="A435" s="199" t="s">
        <v>1824</v>
      </c>
      <c r="B435" s="129" t="s">
        <v>560</v>
      </c>
      <c r="C435" s="168" t="s">
        <v>1197</v>
      </c>
      <c r="D435" s="171" t="s">
        <v>1197</v>
      </c>
      <c r="E435" s="124"/>
      <c r="F435" s="167" t="str">
        <f t="shared" si="20"/>
        <v/>
      </c>
      <c r="G435" s="167" t="str">
        <f t="shared" si="21"/>
        <v/>
      </c>
    </row>
    <row r="436" spans="1:7" x14ac:dyDescent="0.35">
      <c r="A436" s="199" t="s">
        <v>1825</v>
      </c>
      <c r="B436" s="129" t="s">
        <v>560</v>
      </c>
      <c r="C436" s="168" t="s">
        <v>1197</v>
      </c>
      <c r="D436" s="171" t="s">
        <v>1197</v>
      </c>
      <c r="E436" s="124"/>
      <c r="F436" s="167" t="str">
        <f t="shared" si="20"/>
        <v/>
      </c>
      <c r="G436" s="167" t="str">
        <f t="shared" si="21"/>
        <v/>
      </c>
    </row>
    <row r="437" spans="1:7" x14ac:dyDescent="0.35">
      <c r="A437" s="199" t="s">
        <v>1826</v>
      </c>
      <c r="B437" s="129" t="s">
        <v>560</v>
      </c>
      <c r="C437" s="168" t="s">
        <v>1197</v>
      </c>
      <c r="D437" s="171" t="s">
        <v>1197</v>
      </c>
      <c r="E437" s="124"/>
      <c r="F437" s="167" t="str">
        <f t="shared" si="20"/>
        <v/>
      </c>
      <c r="G437" s="167" t="str">
        <f t="shared" si="21"/>
        <v/>
      </c>
    </row>
    <row r="438" spans="1:7" x14ac:dyDescent="0.35">
      <c r="A438" s="199" t="s">
        <v>1827</v>
      </c>
      <c r="B438" s="129" t="s">
        <v>560</v>
      </c>
      <c r="C438" s="168" t="s">
        <v>1197</v>
      </c>
      <c r="D438" s="171" t="s">
        <v>1197</v>
      </c>
      <c r="E438" s="124"/>
      <c r="F438" s="167" t="str">
        <f t="shared" si="20"/>
        <v/>
      </c>
      <c r="G438" s="167" t="str">
        <f t="shared" si="21"/>
        <v/>
      </c>
    </row>
    <row r="439" spans="1:7" x14ac:dyDescent="0.35">
      <c r="A439" s="199" t="s">
        <v>1828</v>
      </c>
      <c r="B439" s="129" t="s">
        <v>560</v>
      </c>
      <c r="C439" s="168" t="s">
        <v>1197</v>
      </c>
      <c r="D439" s="171" t="s">
        <v>1197</v>
      </c>
      <c r="E439" s="124"/>
      <c r="F439" s="167" t="str">
        <f t="shared" si="20"/>
        <v/>
      </c>
      <c r="G439" s="167" t="str">
        <f t="shared" si="21"/>
        <v/>
      </c>
    </row>
    <row r="440" spans="1:7" x14ac:dyDescent="0.35">
      <c r="A440" s="199" t="s">
        <v>1829</v>
      </c>
      <c r="B440" s="180" t="s">
        <v>100</v>
      </c>
      <c r="C440" s="174">
        <f>SUM(C416:C439)</f>
        <v>0</v>
      </c>
      <c r="D440" s="172">
        <f>SUM(D416:D439)</f>
        <v>0</v>
      </c>
      <c r="E440" s="124"/>
      <c r="F440" s="173">
        <f>SUM(F416:F439)</f>
        <v>0</v>
      </c>
      <c r="G440" s="173">
        <f>SUM(G416:G439)</f>
        <v>0</v>
      </c>
    </row>
    <row r="441" spans="1:7" ht="15" customHeight="1" x14ac:dyDescent="0.35">
      <c r="A441" s="119"/>
      <c r="B441" s="119" t="s">
        <v>1830</v>
      </c>
      <c r="C441" s="119" t="s">
        <v>638</v>
      </c>
      <c r="D441" s="119" t="s">
        <v>639</v>
      </c>
      <c r="E441" s="119"/>
      <c r="F441" s="119" t="s">
        <v>468</v>
      </c>
      <c r="G441" s="119" t="s">
        <v>640</v>
      </c>
    </row>
    <row r="442" spans="1:7" x14ac:dyDescent="0.35">
      <c r="A442" s="199" t="s">
        <v>1681</v>
      </c>
      <c r="B442" s="108" t="s">
        <v>671</v>
      </c>
      <c r="C442" s="195" t="s">
        <v>1197</v>
      </c>
      <c r="G442" s="108"/>
    </row>
    <row r="443" spans="1:7" x14ac:dyDescent="0.35">
      <c r="A443" s="199"/>
      <c r="G443" s="108"/>
    </row>
    <row r="444" spans="1:7" x14ac:dyDescent="0.35">
      <c r="A444" s="199"/>
      <c r="B444" s="129" t="s">
        <v>672</v>
      </c>
      <c r="G444" s="108"/>
    </row>
    <row r="445" spans="1:7" x14ac:dyDescent="0.35">
      <c r="A445" s="199" t="s">
        <v>1682</v>
      </c>
      <c r="B445" s="108" t="s">
        <v>674</v>
      </c>
      <c r="C445" s="168" t="s">
        <v>1197</v>
      </c>
      <c r="D445" s="171" t="s">
        <v>1197</v>
      </c>
      <c r="F445" s="167" t="str">
        <f>IF($C$453=0,"",IF(C445="[for completion]","",C445/$C$453))</f>
        <v/>
      </c>
      <c r="G445" s="167" t="str">
        <f>IF($D$453=0,"",IF(D445="[for completion]","",D445/$D$453))</f>
        <v/>
      </c>
    </row>
    <row r="446" spans="1:7" x14ac:dyDescent="0.35">
      <c r="A446" s="199" t="s">
        <v>1683</v>
      </c>
      <c r="B446" s="108" t="s">
        <v>676</v>
      </c>
      <c r="C446" s="168" t="s">
        <v>1197</v>
      </c>
      <c r="D446" s="171" t="s">
        <v>1197</v>
      </c>
      <c r="F446" s="167" t="str">
        <f t="shared" ref="F446:F459" si="22">IF($C$453=0,"",IF(C446="[for completion]","",C446/$C$453))</f>
        <v/>
      </c>
      <c r="G446" s="167" t="str">
        <f t="shared" ref="G446:G459" si="23">IF($D$453=0,"",IF(D446="[for completion]","",D446/$D$453))</f>
        <v/>
      </c>
    </row>
    <row r="447" spans="1:7" x14ac:dyDescent="0.35">
      <c r="A447" s="199" t="s">
        <v>1684</v>
      </c>
      <c r="B447" s="108" t="s">
        <v>678</v>
      </c>
      <c r="C447" s="168" t="s">
        <v>1197</v>
      </c>
      <c r="D447" s="171" t="s">
        <v>1197</v>
      </c>
      <c r="F447" s="167" t="str">
        <f t="shared" si="22"/>
        <v/>
      </c>
      <c r="G447" s="167" t="str">
        <f t="shared" si="23"/>
        <v/>
      </c>
    </row>
    <row r="448" spans="1:7" x14ac:dyDescent="0.35">
      <c r="A448" s="199" t="s">
        <v>1685</v>
      </c>
      <c r="B448" s="108" t="s">
        <v>680</v>
      </c>
      <c r="C448" s="168" t="s">
        <v>1197</v>
      </c>
      <c r="D448" s="171" t="s">
        <v>1197</v>
      </c>
      <c r="F448" s="167" t="str">
        <f t="shared" si="22"/>
        <v/>
      </c>
      <c r="G448" s="167" t="str">
        <f t="shared" si="23"/>
        <v/>
      </c>
    </row>
    <row r="449" spans="1:7" x14ac:dyDescent="0.35">
      <c r="A449" s="199" t="s">
        <v>1686</v>
      </c>
      <c r="B449" s="108" t="s">
        <v>682</v>
      </c>
      <c r="C449" s="168" t="s">
        <v>1197</v>
      </c>
      <c r="D449" s="171" t="s">
        <v>1197</v>
      </c>
      <c r="F449" s="167" t="str">
        <f t="shared" si="22"/>
        <v/>
      </c>
      <c r="G449" s="167" t="str">
        <f t="shared" si="23"/>
        <v/>
      </c>
    </row>
    <row r="450" spans="1:7" x14ac:dyDescent="0.35">
      <c r="A450" s="199" t="s">
        <v>1687</v>
      </c>
      <c r="B450" s="108" t="s">
        <v>684</v>
      </c>
      <c r="C450" s="168" t="s">
        <v>1197</v>
      </c>
      <c r="D450" s="171" t="s">
        <v>1197</v>
      </c>
      <c r="F450" s="167" t="str">
        <f t="shared" si="22"/>
        <v/>
      </c>
      <c r="G450" s="167" t="str">
        <f t="shared" si="23"/>
        <v/>
      </c>
    </row>
    <row r="451" spans="1:7" x14ac:dyDescent="0.35">
      <c r="A451" s="199" t="s">
        <v>1688</v>
      </c>
      <c r="B451" s="108" t="s">
        <v>686</v>
      </c>
      <c r="C451" s="168" t="s">
        <v>1197</v>
      </c>
      <c r="D451" s="171" t="s">
        <v>1197</v>
      </c>
      <c r="F451" s="167" t="str">
        <f t="shared" si="22"/>
        <v/>
      </c>
      <c r="G451" s="167" t="str">
        <f t="shared" si="23"/>
        <v/>
      </c>
    </row>
    <row r="452" spans="1:7" x14ac:dyDescent="0.35">
      <c r="A452" s="199" t="s">
        <v>1689</v>
      </c>
      <c r="B452" s="108" t="s">
        <v>688</v>
      </c>
      <c r="C452" s="182" t="s">
        <v>1197</v>
      </c>
      <c r="D452" s="171" t="s">
        <v>1197</v>
      </c>
      <c r="F452" s="167" t="str">
        <f t="shared" si="22"/>
        <v/>
      </c>
      <c r="G452" s="167" t="str">
        <f t="shared" si="23"/>
        <v/>
      </c>
    </row>
    <row r="453" spans="1:7" x14ac:dyDescent="0.35">
      <c r="A453" s="199" t="s">
        <v>1690</v>
      </c>
      <c r="B453" s="138" t="s">
        <v>100</v>
      </c>
      <c r="C453" s="168">
        <f>SUM(C445:C452)</f>
        <v>0</v>
      </c>
      <c r="D453" s="171">
        <f>SUM(D445:D452)</f>
        <v>0</v>
      </c>
      <c r="F453" s="142">
        <f>SUM(F445:F452)</f>
        <v>0</v>
      </c>
      <c r="G453" s="142">
        <f>SUM(G445:G452)</f>
        <v>0</v>
      </c>
    </row>
    <row r="454" spans="1:7" outlineLevel="1" x14ac:dyDescent="0.35">
      <c r="A454" s="199" t="s">
        <v>1691</v>
      </c>
      <c r="B454" s="125" t="s">
        <v>691</v>
      </c>
      <c r="C454" s="168"/>
      <c r="D454" s="171"/>
      <c r="F454" s="167" t="str">
        <f t="shared" si="22"/>
        <v/>
      </c>
      <c r="G454" s="167" t="str">
        <f t="shared" si="23"/>
        <v/>
      </c>
    </row>
    <row r="455" spans="1:7" outlineLevel="1" x14ac:dyDescent="0.35">
      <c r="A455" s="199" t="s">
        <v>1692</v>
      </c>
      <c r="B455" s="125" t="s">
        <v>693</v>
      </c>
      <c r="C455" s="168"/>
      <c r="D455" s="171"/>
      <c r="F455" s="167" t="str">
        <f t="shared" si="22"/>
        <v/>
      </c>
      <c r="G455" s="167" t="str">
        <f t="shared" si="23"/>
        <v/>
      </c>
    </row>
    <row r="456" spans="1:7" outlineLevel="1" x14ac:dyDescent="0.35">
      <c r="A456" s="199" t="s">
        <v>1693</v>
      </c>
      <c r="B456" s="125" t="s">
        <v>695</v>
      </c>
      <c r="C456" s="168"/>
      <c r="D456" s="171"/>
      <c r="F456" s="167" t="str">
        <f t="shared" si="22"/>
        <v/>
      </c>
      <c r="G456" s="167" t="str">
        <f t="shared" si="23"/>
        <v/>
      </c>
    </row>
    <row r="457" spans="1:7" outlineLevel="1" x14ac:dyDescent="0.35">
      <c r="A457" s="199" t="s">
        <v>1694</v>
      </c>
      <c r="B457" s="125" t="s">
        <v>697</v>
      </c>
      <c r="C457" s="168"/>
      <c r="D457" s="171"/>
      <c r="F457" s="167" t="str">
        <f t="shared" si="22"/>
        <v/>
      </c>
      <c r="G457" s="167" t="str">
        <f t="shared" si="23"/>
        <v/>
      </c>
    </row>
    <row r="458" spans="1:7" outlineLevel="1" x14ac:dyDescent="0.35">
      <c r="A458" s="199" t="s">
        <v>1695</v>
      </c>
      <c r="B458" s="125" t="s">
        <v>699</v>
      </c>
      <c r="C458" s="168"/>
      <c r="D458" s="171"/>
      <c r="F458" s="167" t="str">
        <f t="shared" si="22"/>
        <v/>
      </c>
      <c r="G458" s="167" t="str">
        <f t="shared" si="23"/>
        <v/>
      </c>
    </row>
    <row r="459" spans="1:7" outlineLevel="1" x14ac:dyDescent="0.35">
      <c r="A459" s="199" t="s">
        <v>1696</v>
      </c>
      <c r="B459" s="125" t="s">
        <v>701</v>
      </c>
      <c r="C459" s="168"/>
      <c r="D459" s="171"/>
      <c r="F459" s="167" t="str">
        <f t="shared" si="22"/>
        <v/>
      </c>
      <c r="G459" s="167" t="str">
        <f t="shared" si="23"/>
        <v/>
      </c>
    </row>
    <row r="460" spans="1:7" outlineLevel="1" x14ac:dyDescent="0.35">
      <c r="A460" s="199" t="s">
        <v>1697</v>
      </c>
      <c r="B460" s="125"/>
      <c r="F460" s="122"/>
      <c r="G460" s="122"/>
    </row>
    <row r="461" spans="1:7" outlineLevel="1" x14ac:dyDescent="0.35">
      <c r="A461" s="199" t="s">
        <v>1698</v>
      </c>
      <c r="B461" s="125"/>
      <c r="F461" s="122"/>
      <c r="G461" s="122"/>
    </row>
    <row r="462" spans="1:7" outlineLevel="1" x14ac:dyDescent="0.35">
      <c r="A462" s="199" t="s">
        <v>1699</v>
      </c>
      <c r="B462" s="125"/>
      <c r="F462" s="124"/>
      <c r="G462" s="124"/>
    </row>
    <row r="463" spans="1:7" ht="15" customHeight="1" x14ac:dyDescent="0.35">
      <c r="A463" s="119"/>
      <c r="B463" s="119" t="s">
        <v>1900</v>
      </c>
      <c r="C463" s="119" t="s">
        <v>638</v>
      </c>
      <c r="D463" s="119" t="s">
        <v>639</v>
      </c>
      <c r="E463" s="119"/>
      <c r="F463" s="119" t="s">
        <v>468</v>
      </c>
      <c r="G463" s="119" t="s">
        <v>640</v>
      </c>
    </row>
    <row r="464" spans="1:7" x14ac:dyDescent="0.35">
      <c r="A464" s="199" t="s">
        <v>1700</v>
      </c>
      <c r="B464" s="108" t="s">
        <v>671</v>
      </c>
      <c r="C464" s="142" t="s">
        <v>1197</v>
      </c>
      <c r="G464" s="108"/>
    </row>
    <row r="465" spans="1:7" x14ac:dyDescent="0.35">
      <c r="A465" s="199"/>
      <c r="G465" s="108"/>
    </row>
    <row r="466" spans="1:7" x14ac:dyDescent="0.35">
      <c r="A466" s="199"/>
      <c r="B466" s="129" t="s">
        <v>672</v>
      </c>
      <c r="G466" s="108"/>
    </row>
    <row r="467" spans="1:7" x14ac:dyDescent="0.35">
      <c r="A467" s="199" t="s">
        <v>1701</v>
      </c>
      <c r="B467" s="108" t="s">
        <v>674</v>
      </c>
      <c r="C467" s="168" t="s">
        <v>1197</v>
      </c>
      <c r="D467" s="171" t="s">
        <v>1197</v>
      </c>
      <c r="F467" s="167" t="str">
        <f>IF($C$475=0,"",IF(C467="[Mark as ND1 if not relevant]","",C467/$C$475))</f>
        <v/>
      </c>
      <c r="G467" s="167" t="str">
        <f>IF($D$475=0,"",IF(D467="[Mark as ND1 if not relevant]","",D467/$D$475))</f>
        <v/>
      </c>
    </row>
    <row r="468" spans="1:7" x14ac:dyDescent="0.35">
      <c r="A468" s="199" t="s">
        <v>1702</v>
      </c>
      <c r="B468" s="108" t="s">
        <v>676</v>
      </c>
      <c r="C468" s="168" t="s">
        <v>1197</v>
      </c>
      <c r="D468" s="171" t="s">
        <v>1197</v>
      </c>
      <c r="F468" s="167" t="str">
        <f t="shared" ref="F468:F474" si="24">IF($C$475=0,"",IF(C468="[Mark as ND1 if not relevant]","",C468/$C$475))</f>
        <v/>
      </c>
      <c r="G468" s="167" t="str">
        <f t="shared" ref="G468:G474" si="25">IF($D$475=0,"",IF(D468="[Mark as ND1 if not relevant]","",D468/$D$475))</f>
        <v/>
      </c>
    </row>
    <row r="469" spans="1:7" x14ac:dyDescent="0.35">
      <c r="A469" s="199" t="s">
        <v>1703</v>
      </c>
      <c r="B469" s="108" t="s">
        <v>678</v>
      </c>
      <c r="C469" s="168" t="s">
        <v>1197</v>
      </c>
      <c r="D469" s="171" t="s">
        <v>1197</v>
      </c>
      <c r="F469" s="167" t="str">
        <f t="shared" si="24"/>
        <v/>
      </c>
      <c r="G469" s="167" t="str">
        <f t="shared" si="25"/>
        <v/>
      </c>
    </row>
    <row r="470" spans="1:7" x14ac:dyDescent="0.35">
      <c r="A470" s="199" t="s">
        <v>1704</v>
      </c>
      <c r="B470" s="108" t="s">
        <v>680</v>
      </c>
      <c r="C470" s="168" t="s">
        <v>1197</v>
      </c>
      <c r="D470" s="171" t="s">
        <v>1197</v>
      </c>
      <c r="F470" s="167" t="str">
        <f t="shared" si="24"/>
        <v/>
      </c>
      <c r="G470" s="167" t="str">
        <f t="shared" si="25"/>
        <v/>
      </c>
    </row>
    <row r="471" spans="1:7" x14ac:dyDescent="0.35">
      <c r="A471" s="199" t="s">
        <v>1705</v>
      </c>
      <c r="B471" s="108" t="s">
        <v>682</v>
      </c>
      <c r="C471" s="168" t="s">
        <v>1197</v>
      </c>
      <c r="D471" s="171" t="s">
        <v>1197</v>
      </c>
      <c r="F471" s="167" t="str">
        <f t="shared" si="24"/>
        <v/>
      </c>
      <c r="G471" s="167" t="str">
        <f t="shared" si="25"/>
        <v/>
      </c>
    </row>
    <row r="472" spans="1:7" x14ac:dyDescent="0.35">
      <c r="A472" s="199" t="s">
        <v>1706</v>
      </c>
      <c r="B472" s="108" t="s">
        <v>684</v>
      </c>
      <c r="C472" s="168" t="s">
        <v>1197</v>
      </c>
      <c r="D472" s="171" t="s">
        <v>1197</v>
      </c>
      <c r="F472" s="167" t="str">
        <f t="shared" si="24"/>
        <v/>
      </c>
      <c r="G472" s="167" t="str">
        <f t="shared" si="25"/>
        <v/>
      </c>
    </row>
    <row r="473" spans="1:7" x14ac:dyDescent="0.35">
      <c r="A473" s="199" t="s">
        <v>1707</v>
      </c>
      <c r="B473" s="108" t="s">
        <v>686</v>
      </c>
      <c r="C473" s="168" t="s">
        <v>1197</v>
      </c>
      <c r="D473" s="171" t="s">
        <v>1197</v>
      </c>
      <c r="F473" s="167" t="str">
        <f t="shared" si="24"/>
        <v/>
      </c>
      <c r="G473" s="167" t="str">
        <f t="shared" si="25"/>
        <v/>
      </c>
    </row>
    <row r="474" spans="1:7" x14ac:dyDescent="0.35">
      <c r="A474" s="199" t="s">
        <v>1708</v>
      </c>
      <c r="B474" s="108" t="s">
        <v>688</v>
      </c>
      <c r="C474" s="168" t="s">
        <v>1197</v>
      </c>
      <c r="D474" s="171" t="s">
        <v>1197</v>
      </c>
      <c r="F474" s="167" t="str">
        <f t="shared" si="24"/>
        <v/>
      </c>
      <c r="G474" s="167" t="str">
        <f t="shared" si="25"/>
        <v/>
      </c>
    </row>
    <row r="475" spans="1:7" x14ac:dyDescent="0.35">
      <c r="A475" s="199" t="s">
        <v>1709</v>
      </c>
      <c r="B475" s="138" t="s">
        <v>100</v>
      </c>
      <c r="C475" s="168">
        <f>SUM(C467:C474)</f>
        <v>0</v>
      </c>
      <c r="D475" s="171">
        <f>SUM(D467:D474)</f>
        <v>0</v>
      </c>
      <c r="F475" s="142">
        <f>SUM(F467:F474)</f>
        <v>0</v>
      </c>
      <c r="G475" s="142">
        <f>SUM(G467:G474)</f>
        <v>0</v>
      </c>
    </row>
    <row r="476" spans="1:7" outlineLevel="1" x14ac:dyDescent="0.35">
      <c r="A476" s="199" t="s">
        <v>1710</v>
      </c>
      <c r="B476" s="125" t="s">
        <v>691</v>
      </c>
      <c r="C476" s="168"/>
      <c r="D476" s="171"/>
      <c r="F476" s="167" t="str">
        <f t="shared" ref="F476:F481" si="26">IF($C$475=0,"",IF(C476="[for completion]","",C476/$C$475))</f>
        <v/>
      </c>
      <c r="G476" s="167" t="str">
        <f t="shared" ref="G476:G481" si="27">IF($D$475=0,"",IF(D476="[for completion]","",D476/$D$475))</f>
        <v/>
      </c>
    </row>
    <row r="477" spans="1:7" outlineLevel="1" x14ac:dyDescent="0.35">
      <c r="A477" s="199" t="s">
        <v>1711</v>
      </c>
      <c r="B477" s="125" t="s">
        <v>693</v>
      </c>
      <c r="C477" s="168"/>
      <c r="D477" s="171"/>
      <c r="F477" s="167" t="str">
        <f t="shared" si="26"/>
        <v/>
      </c>
      <c r="G477" s="167" t="str">
        <f t="shared" si="27"/>
        <v/>
      </c>
    </row>
    <row r="478" spans="1:7" outlineLevel="1" x14ac:dyDescent="0.35">
      <c r="A478" s="199" t="s">
        <v>1712</v>
      </c>
      <c r="B478" s="125" t="s">
        <v>695</v>
      </c>
      <c r="C478" s="168"/>
      <c r="D478" s="171"/>
      <c r="F478" s="167" t="str">
        <f t="shared" si="26"/>
        <v/>
      </c>
      <c r="G478" s="167" t="str">
        <f t="shared" si="27"/>
        <v/>
      </c>
    </row>
    <row r="479" spans="1:7" outlineLevel="1" x14ac:dyDescent="0.35">
      <c r="A479" s="199" t="s">
        <v>1713</v>
      </c>
      <c r="B479" s="125" t="s">
        <v>697</v>
      </c>
      <c r="C479" s="168"/>
      <c r="D479" s="171"/>
      <c r="F479" s="167" t="str">
        <f t="shared" si="26"/>
        <v/>
      </c>
      <c r="G479" s="167" t="str">
        <f t="shared" si="27"/>
        <v/>
      </c>
    </row>
    <row r="480" spans="1:7" outlineLevel="1" x14ac:dyDescent="0.35">
      <c r="A480" s="199" t="s">
        <v>1714</v>
      </c>
      <c r="B480" s="125" t="s">
        <v>699</v>
      </c>
      <c r="C480" s="168"/>
      <c r="D480" s="171"/>
      <c r="F480" s="167" t="str">
        <f t="shared" si="26"/>
        <v/>
      </c>
      <c r="G480" s="167" t="str">
        <f t="shared" si="27"/>
        <v/>
      </c>
    </row>
    <row r="481" spans="1:7" outlineLevel="1" x14ac:dyDescent="0.35">
      <c r="A481" s="199" t="s">
        <v>1715</v>
      </c>
      <c r="B481" s="125" t="s">
        <v>701</v>
      </c>
      <c r="C481" s="168"/>
      <c r="D481" s="171"/>
      <c r="F481" s="167" t="str">
        <f t="shared" si="26"/>
        <v/>
      </c>
      <c r="G481" s="167" t="str">
        <f t="shared" si="27"/>
        <v/>
      </c>
    </row>
    <row r="482" spans="1:7" outlineLevel="1" x14ac:dyDescent="0.35">
      <c r="A482" s="199" t="s">
        <v>1716</v>
      </c>
      <c r="B482" s="125"/>
      <c r="F482" s="167"/>
      <c r="G482" s="167"/>
    </row>
    <row r="483" spans="1:7" outlineLevel="1" x14ac:dyDescent="0.35">
      <c r="A483" s="199" t="s">
        <v>1717</v>
      </c>
      <c r="B483" s="125"/>
      <c r="F483" s="167"/>
      <c r="G483" s="167"/>
    </row>
    <row r="484" spans="1:7" outlineLevel="1" x14ac:dyDescent="0.35">
      <c r="A484" s="199" t="s">
        <v>1718</v>
      </c>
      <c r="B484" s="125"/>
      <c r="F484" s="167"/>
      <c r="G484" s="142"/>
    </row>
    <row r="485" spans="1:7" ht="15" customHeight="1" x14ac:dyDescent="0.35">
      <c r="A485" s="119"/>
      <c r="B485" s="120" t="s">
        <v>1831</v>
      </c>
      <c r="C485" s="119" t="s">
        <v>758</v>
      </c>
      <c r="D485" s="119"/>
      <c r="E485" s="119"/>
      <c r="F485" s="119"/>
      <c r="G485" s="121"/>
    </row>
    <row r="486" spans="1:7" x14ac:dyDescent="0.35">
      <c r="A486" s="199" t="s">
        <v>1832</v>
      </c>
      <c r="B486" s="129" t="s">
        <v>759</v>
      </c>
      <c r="C486" s="142" t="s">
        <v>1197</v>
      </c>
      <c r="G486" s="108"/>
    </row>
    <row r="487" spans="1:7" x14ac:dyDescent="0.35">
      <c r="A487" s="199" t="s">
        <v>1833</v>
      </c>
      <c r="B487" s="129" t="s">
        <v>760</v>
      </c>
      <c r="C487" s="142" t="s">
        <v>1197</v>
      </c>
      <c r="G487" s="108"/>
    </row>
    <row r="488" spans="1:7" x14ac:dyDescent="0.35">
      <c r="A488" s="199" t="s">
        <v>1834</v>
      </c>
      <c r="B488" s="129" t="s">
        <v>761</v>
      </c>
      <c r="C488" s="142" t="s">
        <v>1197</v>
      </c>
      <c r="G488" s="108"/>
    </row>
    <row r="489" spans="1:7" x14ac:dyDescent="0.35">
      <c r="A489" s="199" t="s">
        <v>1835</v>
      </c>
      <c r="B489" s="129" t="s">
        <v>762</v>
      </c>
      <c r="C489" s="142" t="s">
        <v>1197</v>
      </c>
      <c r="G489" s="108"/>
    </row>
    <row r="490" spans="1:7" x14ac:dyDescent="0.35">
      <c r="A490" s="199" t="s">
        <v>1836</v>
      </c>
      <c r="B490" s="129" t="s">
        <v>763</v>
      </c>
      <c r="C490" s="142" t="s">
        <v>1197</v>
      </c>
      <c r="G490" s="108"/>
    </row>
    <row r="491" spans="1:7" x14ac:dyDescent="0.35">
      <c r="A491" s="199" t="s">
        <v>1837</v>
      </c>
      <c r="B491" s="129" t="s">
        <v>764</v>
      </c>
      <c r="C491" s="142" t="s">
        <v>1197</v>
      </c>
      <c r="G491" s="108"/>
    </row>
    <row r="492" spans="1:7" x14ac:dyDescent="0.35">
      <c r="A492" s="199" t="s">
        <v>1838</v>
      </c>
      <c r="B492" s="129" t="s">
        <v>765</v>
      </c>
      <c r="C492" s="142" t="s">
        <v>1197</v>
      </c>
      <c r="G492" s="108"/>
    </row>
    <row r="493" spans="1:7" s="194" customFormat="1" x14ac:dyDescent="0.35">
      <c r="A493" s="211" t="s">
        <v>1839</v>
      </c>
      <c r="B493" s="180" t="s">
        <v>1903</v>
      </c>
      <c r="C493" s="196" t="s">
        <v>1197</v>
      </c>
      <c r="D493" s="195"/>
      <c r="E493" s="195"/>
      <c r="F493" s="195"/>
      <c r="G493" s="195"/>
    </row>
    <row r="494" spans="1:7" s="194" customFormat="1" x14ac:dyDescent="0.35">
      <c r="A494" s="211" t="s">
        <v>1840</v>
      </c>
      <c r="B494" s="180" t="s">
        <v>1904</v>
      </c>
      <c r="C494" s="196" t="s">
        <v>1197</v>
      </c>
      <c r="D494" s="195"/>
      <c r="E494" s="195"/>
      <c r="F494" s="195"/>
      <c r="G494" s="195"/>
    </row>
    <row r="495" spans="1:7" s="194" customFormat="1" x14ac:dyDescent="0.35">
      <c r="A495" s="211" t="s">
        <v>1841</v>
      </c>
      <c r="B495" s="180" t="s">
        <v>1905</v>
      </c>
      <c r="C495" s="196" t="s">
        <v>1197</v>
      </c>
      <c r="D495" s="195"/>
      <c r="E495" s="195"/>
      <c r="F495" s="195"/>
      <c r="G495" s="195"/>
    </row>
    <row r="496" spans="1:7" x14ac:dyDescent="0.35">
      <c r="A496" s="211" t="s">
        <v>1906</v>
      </c>
      <c r="B496" s="180" t="s">
        <v>766</v>
      </c>
      <c r="C496" s="196" t="s">
        <v>1197</v>
      </c>
      <c r="G496" s="108"/>
    </row>
    <row r="497" spans="1:7" x14ac:dyDescent="0.35">
      <c r="A497" s="211" t="s">
        <v>1907</v>
      </c>
      <c r="B497" s="180" t="s">
        <v>767</v>
      </c>
      <c r="C497" s="196" t="s">
        <v>1197</v>
      </c>
      <c r="G497" s="108"/>
    </row>
    <row r="498" spans="1:7" x14ac:dyDescent="0.35">
      <c r="A498" s="211" t="s">
        <v>1908</v>
      </c>
      <c r="B498" s="180" t="s">
        <v>98</v>
      </c>
      <c r="C498" s="196" t="s">
        <v>1197</v>
      </c>
      <c r="G498" s="108"/>
    </row>
    <row r="499" spans="1:7" outlineLevel="1" x14ac:dyDescent="0.35">
      <c r="A499" s="211" t="s">
        <v>1842</v>
      </c>
      <c r="B499" s="179" t="s">
        <v>1909</v>
      </c>
      <c r="C499" s="142"/>
      <c r="G499" s="108"/>
    </row>
    <row r="500" spans="1:7" outlineLevel="1" x14ac:dyDescent="0.35">
      <c r="A500" s="211" t="s">
        <v>1843</v>
      </c>
      <c r="B500" s="179" t="s">
        <v>102</v>
      </c>
      <c r="C500" s="142"/>
      <c r="G500" s="108"/>
    </row>
    <row r="501" spans="1:7" outlineLevel="1" x14ac:dyDescent="0.35">
      <c r="A501" s="199" t="s">
        <v>1844</v>
      </c>
      <c r="B501" s="125" t="s">
        <v>102</v>
      </c>
      <c r="C501" s="142"/>
      <c r="G501" s="108"/>
    </row>
    <row r="502" spans="1:7" outlineLevel="1" x14ac:dyDescent="0.35">
      <c r="A502" s="199" t="s">
        <v>1845</v>
      </c>
      <c r="B502" s="125" t="s">
        <v>102</v>
      </c>
      <c r="C502" s="142"/>
      <c r="G502" s="108"/>
    </row>
    <row r="503" spans="1:7" outlineLevel="1" x14ac:dyDescent="0.35">
      <c r="A503" s="199" t="s">
        <v>1846</v>
      </c>
      <c r="B503" s="125" t="s">
        <v>102</v>
      </c>
      <c r="C503" s="142"/>
      <c r="G503" s="108"/>
    </row>
    <row r="504" spans="1:7" outlineLevel="1" x14ac:dyDescent="0.35">
      <c r="A504" s="199" t="s">
        <v>1847</v>
      </c>
      <c r="B504" s="125" t="s">
        <v>102</v>
      </c>
      <c r="C504" s="142"/>
      <c r="G504" s="108"/>
    </row>
    <row r="505" spans="1:7" outlineLevel="1" x14ac:dyDescent="0.35">
      <c r="A505" s="199" t="s">
        <v>1848</v>
      </c>
      <c r="B505" s="125" t="s">
        <v>102</v>
      </c>
      <c r="C505" s="142"/>
      <c r="G505" s="108"/>
    </row>
    <row r="506" spans="1:7" outlineLevel="1" x14ac:dyDescent="0.35">
      <c r="A506" s="199" t="s">
        <v>1849</v>
      </c>
      <c r="B506" s="125" t="s">
        <v>102</v>
      </c>
      <c r="C506" s="142"/>
      <c r="G506" s="108"/>
    </row>
    <row r="507" spans="1:7" outlineLevel="1" x14ac:dyDescent="0.35">
      <c r="A507" s="199" t="s">
        <v>1850</v>
      </c>
      <c r="B507" s="125" t="s">
        <v>102</v>
      </c>
      <c r="C507" s="142"/>
      <c r="G507" s="108"/>
    </row>
    <row r="508" spans="1:7" outlineLevel="1" x14ac:dyDescent="0.35">
      <c r="A508" s="199" t="s">
        <v>1851</v>
      </c>
      <c r="B508" s="125" t="s">
        <v>102</v>
      </c>
      <c r="C508" s="142"/>
      <c r="G508" s="108"/>
    </row>
    <row r="509" spans="1:7" outlineLevel="1" x14ac:dyDescent="0.35">
      <c r="A509" s="199" t="s">
        <v>1852</v>
      </c>
      <c r="B509" s="125" t="s">
        <v>102</v>
      </c>
      <c r="C509" s="142"/>
      <c r="G509" s="108"/>
    </row>
    <row r="510" spans="1:7" outlineLevel="1" x14ac:dyDescent="0.35">
      <c r="A510" s="199" t="s">
        <v>1853</v>
      </c>
      <c r="B510" s="125" t="s">
        <v>102</v>
      </c>
      <c r="C510" s="142"/>
    </row>
    <row r="511" spans="1:7" outlineLevel="1" x14ac:dyDescent="0.35">
      <c r="A511" s="199" t="s">
        <v>1854</v>
      </c>
      <c r="B511" s="125" t="s">
        <v>102</v>
      </c>
      <c r="C511" s="142"/>
    </row>
    <row r="512" spans="1:7" outlineLevel="1" x14ac:dyDescent="0.35">
      <c r="A512" s="199" t="s">
        <v>1855</v>
      </c>
      <c r="B512" s="125" t="s">
        <v>102</v>
      </c>
      <c r="C512" s="142"/>
    </row>
    <row r="513" spans="1:7" s="176" customFormat="1" x14ac:dyDescent="0.35">
      <c r="A513" s="157"/>
      <c r="B513" s="157" t="s">
        <v>1952</v>
      </c>
      <c r="C513" s="119" t="s">
        <v>65</v>
      </c>
      <c r="D513" s="119" t="s">
        <v>1621</v>
      </c>
      <c r="E513" s="119"/>
      <c r="F513" s="119" t="s">
        <v>468</v>
      </c>
      <c r="G513" s="119" t="s">
        <v>1623</v>
      </c>
    </row>
    <row r="514" spans="1:7" s="176" customFormat="1" x14ac:dyDescent="0.35">
      <c r="A514" s="211" t="s">
        <v>1719</v>
      </c>
      <c r="B514" s="187" t="s">
        <v>560</v>
      </c>
      <c r="C514" s="218" t="s">
        <v>1197</v>
      </c>
      <c r="D514" s="218" t="s">
        <v>1197</v>
      </c>
      <c r="E514" s="188"/>
      <c r="F514" s="190" t="str">
        <f>IF($C$532=0,"",IF(C514="[for completion]","",IF(C514="","",C514/$C$532)))</f>
        <v/>
      </c>
      <c r="G514" s="190" t="str">
        <f>IF($D$532=0,"",IF(D514="[for completion]","",IF(D514="","",D514/$D$532)))</f>
        <v/>
      </c>
    </row>
    <row r="515" spans="1:7" s="176" customFormat="1" x14ac:dyDescent="0.35">
      <c r="A515" s="211" t="s">
        <v>1720</v>
      </c>
      <c r="B515" s="187" t="s">
        <v>560</v>
      </c>
      <c r="C515" s="218" t="s">
        <v>1197</v>
      </c>
      <c r="D515" s="218" t="s">
        <v>1197</v>
      </c>
      <c r="E515" s="188"/>
      <c r="F515" s="190" t="str">
        <f t="shared" ref="F515:F531" si="28">IF($C$532=0,"",IF(C515="[for completion]","",IF(C515="","",C515/$C$532)))</f>
        <v/>
      </c>
      <c r="G515" s="190" t="str">
        <f t="shared" ref="G515:G531" si="29">IF($D$532=0,"",IF(D515="[for completion]","",IF(D515="","",D515/$D$532)))</f>
        <v/>
      </c>
    </row>
    <row r="516" spans="1:7" s="176" customFormat="1" x14ac:dyDescent="0.35">
      <c r="A516" s="211" t="s">
        <v>1721</v>
      </c>
      <c r="B516" s="187" t="s">
        <v>560</v>
      </c>
      <c r="C516" s="218" t="s">
        <v>1197</v>
      </c>
      <c r="D516" s="218" t="s">
        <v>1197</v>
      </c>
      <c r="E516" s="188"/>
      <c r="F516" s="190" t="str">
        <f t="shared" si="28"/>
        <v/>
      </c>
      <c r="G516" s="190" t="str">
        <f t="shared" si="29"/>
        <v/>
      </c>
    </row>
    <row r="517" spans="1:7" s="176" customFormat="1" x14ac:dyDescent="0.35">
      <c r="A517" s="211" t="s">
        <v>1722</v>
      </c>
      <c r="B517" s="187" t="s">
        <v>560</v>
      </c>
      <c r="C517" s="218" t="s">
        <v>1197</v>
      </c>
      <c r="D517" s="218" t="s">
        <v>1197</v>
      </c>
      <c r="E517" s="188"/>
      <c r="F517" s="190" t="str">
        <f t="shared" si="28"/>
        <v/>
      </c>
      <c r="G517" s="190" t="str">
        <f t="shared" si="29"/>
        <v/>
      </c>
    </row>
    <row r="518" spans="1:7" s="176" customFormat="1" x14ac:dyDescent="0.35">
      <c r="A518" s="211" t="s">
        <v>1723</v>
      </c>
      <c r="B518" s="187" t="s">
        <v>560</v>
      </c>
      <c r="C518" s="218" t="s">
        <v>1197</v>
      </c>
      <c r="D518" s="218" t="s">
        <v>1197</v>
      </c>
      <c r="E518" s="188"/>
      <c r="F518" s="190" t="str">
        <f t="shared" si="28"/>
        <v/>
      </c>
      <c r="G518" s="190" t="str">
        <f t="shared" si="29"/>
        <v/>
      </c>
    </row>
    <row r="519" spans="1:7" s="176" customFormat="1" x14ac:dyDescent="0.35">
      <c r="A519" s="211" t="s">
        <v>1724</v>
      </c>
      <c r="B519" s="187" t="s">
        <v>560</v>
      </c>
      <c r="C519" s="218" t="s">
        <v>1197</v>
      </c>
      <c r="D519" s="218" t="s">
        <v>1197</v>
      </c>
      <c r="E519" s="188"/>
      <c r="F519" s="190" t="str">
        <f t="shared" si="28"/>
        <v/>
      </c>
      <c r="G519" s="190" t="str">
        <f t="shared" si="29"/>
        <v/>
      </c>
    </row>
    <row r="520" spans="1:7" s="176" customFormat="1" x14ac:dyDescent="0.35">
      <c r="A520" s="211" t="s">
        <v>1725</v>
      </c>
      <c r="B520" s="187" t="s">
        <v>560</v>
      </c>
      <c r="C520" s="218" t="s">
        <v>1197</v>
      </c>
      <c r="D520" s="218" t="s">
        <v>1197</v>
      </c>
      <c r="E520" s="188"/>
      <c r="F520" s="190" t="str">
        <f t="shared" si="28"/>
        <v/>
      </c>
      <c r="G520" s="190" t="str">
        <f t="shared" si="29"/>
        <v/>
      </c>
    </row>
    <row r="521" spans="1:7" s="176" customFormat="1" x14ac:dyDescent="0.35">
      <c r="A521" s="211" t="s">
        <v>1726</v>
      </c>
      <c r="B521" s="187" t="s">
        <v>560</v>
      </c>
      <c r="C521" s="218" t="s">
        <v>1197</v>
      </c>
      <c r="D521" s="218" t="s">
        <v>1197</v>
      </c>
      <c r="E521" s="188"/>
      <c r="F521" s="190" t="str">
        <f t="shared" si="28"/>
        <v/>
      </c>
      <c r="G521" s="190" t="str">
        <f t="shared" si="29"/>
        <v/>
      </c>
    </row>
    <row r="522" spans="1:7" s="176" customFormat="1" x14ac:dyDescent="0.35">
      <c r="A522" s="211" t="s">
        <v>1727</v>
      </c>
      <c r="B522" s="187" t="s">
        <v>560</v>
      </c>
      <c r="C522" s="218" t="s">
        <v>1197</v>
      </c>
      <c r="D522" s="218" t="s">
        <v>1197</v>
      </c>
      <c r="E522" s="188"/>
      <c r="F522" s="190" t="str">
        <f t="shared" si="28"/>
        <v/>
      </c>
      <c r="G522" s="190" t="str">
        <f t="shared" si="29"/>
        <v/>
      </c>
    </row>
    <row r="523" spans="1:7" s="176" customFormat="1" x14ac:dyDescent="0.35">
      <c r="A523" s="211" t="s">
        <v>1728</v>
      </c>
      <c r="B523" s="201" t="s">
        <v>560</v>
      </c>
      <c r="C523" s="218" t="s">
        <v>1197</v>
      </c>
      <c r="D523" s="218" t="s">
        <v>1197</v>
      </c>
      <c r="E523" s="188"/>
      <c r="F523" s="190" t="str">
        <f t="shared" si="28"/>
        <v/>
      </c>
      <c r="G523" s="190" t="str">
        <f t="shared" si="29"/>
        <v/>
      </c>
    </row>
    <row r="524" spans="1:7" s="176" customFormat="1" x14ac:dyDescent="0.35">
      <c r="A524" s="211" t="s">
        <v>1736</v>
      </c>
      <c r="B524" s="187" t="s">
        <v>560</v>
      </c>
      <c r="C524" s="218" t="s">
        <v>1197</v>
      </c>
      <c r="D524" s="218" t="s">
        <v>1197</v>
      </c>
      <c r="E524" s="188"/>
      <c r="F524" s="190" t="str">
        <f t="shared" si="28"/>
        <v/>
      </c>
      <c r="G524" s="190" t="str">
        <f t="shared" si="29"/>
        <v/>
      </c>
    </row>
    <row r="525" spans="1:7" s="176" customFormat="1" x14ac:dyDescent="0.35">
      <c r="A525" s="211" t="s">
        <v>1856</v>
      </c>
      <c r="B525" s="187" t="s">
        <v>560</v>
      </c>
      <c r="C525" s="218" t="s">
        <v>1197</v>
      </c>
      <c r="D525" s="218" t="s">
        <v>1197</v>
      </c>
      <c r="E525" s="188"/>
      <c r="F525" s="190" t="str">
        <f t="shared" si="28"/>
        <v/>
      </c>
      <c r="G525" s="190" t="str">
        <f t="shared" si="29"/>
        <v/>
      </c>
    </row>
    <row r="526" spans="1:7" s="176" customFormat="1" x14ac:dyDescent="0.35">
      <c r="A526" s="211" t="s">
        <v>1857</v>
      </c>
      <c r="B526" s="187" t="s">
        <v>560</v>
      </c>
      <c r="C526" s="218" t="s">
        <v>1197</v>
      </c>
      <c r="D526" s="218" t="s">
        <v>1197</v>
      </c>
      <c r="E526" s="188"/>
      <c r="F526" s="190" t="str">
        <f t="shared" si="28"/>
        <v/>
      </c>
      <c r="G526" s="190" t="str">
        <f t="shared" si="29"/>
        <v/>
      </c>
    </row>
    <row r="527" spans="1:7" s="176" customFormat="1" x14ac:dyDescent="0.35">
      <c r="A527" s="211" t="s">
        <v>1858</v>
      </c>
      <c r="B527" s="187" t="s">
        <v>560</v>
      </c>
      <c r="C527" s="218" t="s">
        <v>1197</v>
      </c>
      <c r="D527" s="218" t="s">
        <v>1197</v>
      </c>
      <c r="E527" s="188"/>
      <c r="F527" s="190" t="str">
        <f t="shared" si="28"/>
        <v/>
      </c>
      <c r="G527" s="190" t="str">
        <f t="shared" si="29"/>
        <v/>
      </c>
    </row>
    <row r="528" spans="1:7" s="176" customFormat="1" x14ac:dyDescent="0.35">
      <c r="A528" s="211" t="s">
        <v>1859</v>
      </c>
      <c r="B528" s="187" t="s">
        <v>560</v>
      </c>
      <c r="C528" s="218" t="s">
        <v>1197</v>
      </c>
      <c r="D528" s="218" t="s">
        <v>1197</v>
      </c>
      <c r="E528" s="188"/>
      <c r="F528" s="190" t="str">
        <f t="shared" si="28"/>
        <v/>
      </c>
      <c r="G528" s="190" t="str">
        <f t="shared" si="29"/>
        <v/>
      </c>
    </row>
    <row r="529" spans="1:7" s="176" customFormat="1" x14ac:dyDescent="0.35">
      <c r="A529" s="211" t="s">
        <v>1860</v>
      </c>
      <c r="B529" s="187" t="s">
        <v>560</v>
      </c>
      <c r="C529" s="218" t="s">
        <v>1197</v>
      </c>
      <c r="D529" s="218" t="s">
        <v>1197</v>
      </c>
      <c r="E529" s="188"/>
      <c r="F529" s="190" t="str">
        <f t="shared" si="28"/>
        <v/>
      </c>
      <c r="G529" s="190" t="str">
        <f t="shared" si="29"/>
        <v/>
      </c>
    </row>
    <row r="530" spans="1:7" s="176" customFormat="1" x14ac:dyDescent="0.35">
      <c r="A530" s="211" t="s">
        <v>1861</v>
      </c>
      <c r="B530" s="187" t="s">
        <v>560</v>
      </c>
      <c r="C530" s="218" t="s">
        <v>1197</v>
      </c>
      <c r="D530" s="218" t="s">
        <v>1197</v>
      </c>
      <c r="E530" s="188"/>
      <c r="F530" s="190" t="str">
        <f t="shared" si="28"/>
        <v/>
      </c>
      <c r="G530" s="190" t="str">
        <f t="shared" si="29"/>
        <v/>
      </c>
    </row>
    <row r="531" spans="1:7" s="176" customFormat="1" x14ac:dyDescent="0.35">
      <c r="A531" s="211" t="s">
        <v>1862</v>
      </c>
      <c r="B531" s="187" t="s">
        <v>1665</v>
      </c>
      <c r="C531" s="218" t="s">
        <v>1197</v>
      </c>
      <c r="D531" s="218" t="s">
        <v>1197</v>
      </c>
      <c r="E531" s="188"/>
      <c r="F531" s="190" t="str">
        <f t="shared" si="28"/>
        <v/>
      </c>
      <c r="G531" s="190" t="str">
        <f t="shared" si="29"/>
        <v/>
      </c>
    </row>
    <row r="532" spans="1:7" s="176" customFormat="1" x14ac:dyDescent="0.35">
      <c r="A532" s="211" t="s">
        <v>1863</v>
      </c>
      <c r="B532" s="187" t="s">
        <v>100</v>
      </c>
      <c r="C532" s="205">
        <f>SUM(C514:C531)</f>
        <v>0</v>
      </c>
      <c r="D532" s="206">
        <f>SUM(D514:D531)</f>
        <v>0</v>
      </c>
      <c r="E532" s="188"/>
      <c r="F532" s="196">
        <f>SUM(F514:F531)</f>
        <v>0</v>
      </c>
      <c r="G532" s="196">
        <f>SUM(G514:G531)</f>
        <v>0</v>
      </c>
    </row>
    <row r="533" spans="1:7" s="176" customFormat="1" x14ac:dyDescent="0.35">
      <c r="A533" s="211" t="s">
        <v>1729</v>
      </c>
      <c r="B533" s="187"/>
      <c r="C533" s="186"/>
      <c r="D533" s="186"/>
      <c r="E533" s="188"/>
      <c r="F533" s="188"/>
      <c r="G533" s="188"/>
    </row>
    <row r="534" spans="1:7" s="176" customFormat="1" x14ac:dyDescent="0.35">
      <c r="A534" s="211" t="s">
        <v>1864</v>
      </c>
      <c r="B534" s="187"/>
      <c r="C534" s="186"/>
      <c r="D534" s="186"/>
      <c r="E534" s="188"/>
      <c r="F534" s="188"/>
      <c r="G534" s="188"/>
    </row>
    <row r="535" spans="1:7" s="176" customFormat="1" x14ac:dyDescent="0.35">
      <c r="A535" s="211" t="s">
        <v>1865</v>
      </c>
      <c r="B535" s="187"/>
      <c r="C535" s="186"/>
      <c r="D535" s="186"/>
      <c r="E535" s="188"/>
      <c r="F535" s="188"/>
      <c r="G535" s="188"/>
    </row>
    <row r="536" spans="1:7" s="191" customFormat="1" x14ac:dyDescent="0.35">
      <c r="A536" s="157"/>
      <c r="B536" s="120" t="s">
        <v>1953</v>
      </c>
      <c r="C536" s="119" t="s">
        <v>65</v>
      </c>
      <c r="D536" s="119" t="s">
        <v>1621</v>
      </c>
      <c r="E536" s="119"/>
      <c r="F536" s="119" t="s">
        <v>468</v>
      </c>
      <c r="G536" s="119" t="s">
        <v>1623</v>
      </c>
    </row>
    <row r="537" spans="1:7" s="191" customFormat="1" x14ac:dyDescent="0.35">
      <c r="A537" s="211" t="s">
        <v>1730</v>
      </c>
      <c r="B537" s="201" t="s">
        <v>560</v>
      </c>
      <c r="C537" s="218" t="s">
        <v>1197</v>
      </c>
      <c r="D537" s="218" t="s">
        <v>1197</v>
      </c>
      <c r="E537" s="202"/>
      <c r="F537" s="190" t="str">
        <f>IF($C$555=0,"",IF(C537="[for completion]","",IF(C537="","",C537/$C$555)))</f>
        <v/>
      </c>
      <c r="G537" s="190" t="str">
        <f>IF($D$555=0,"",IF(D537="[for completion]","",IF(D537="","",D537/$D$555)))</f>
        <v/>
      </c>
    </row>
    <row r="538" spans="1:7" s="191" customFormat="1" x14ac:dyDescent="0.35">
      <c r="A538" s="211" t="s">
        <v>1731</v>
      </c>
      <c r="B538" s="201" t="s">
        <v>560</v>
      </c>
      <c r="C538" s="218" t="s">
        <v>1197</v>
      </c>
      <c r="D538" s="218" t="s">
        <v>1197</v>
      </c>
      <c r="E538" s="202"/>
      <c r="F538" s="190" t="str">
        <f t="shared" ref="F538:F554" si="30">IF($C$555=0,"",IF(C538="[for completion]","",IF(C538="","",C538/$C$555)))</f>
        <v/>
      </c>
      <c r="G538" s="190" t="str">
        <f t="shared" ref="G538:G554" si="31">IF($D$555=0,"",IF(D538="[for completion]","",IF(D538="","",D538/$D$555)))</f>
        <v/>
      </c>
    </row>
    <row r="539" spans="1:7" s="191" customFormat="1" x14ac:dyDescent="0.35">
      <c r="A539" s="211" t="s">
        <v>1732</v>
      </c>
      <c r="B539" s="201" t="s">
        <v>560</v>
      </c>
      <c r="C539" s="218" t="s">
        <v>1197</v>
      </c>
      <c r="D539" s="218" t="s">
        <v>1197</v>
      </c>
      <c r="E539" s="202"/>
      <c r="F539" s="190" t="str">
        <f t="shared" si="30"/>
        <v/>
      </c>
      <c r="G539" s="190" t="str">
        <f t="shared" si="31"/>
        <v/>
      </c>
    </row>
    <row r="540" spans="1:7" s="191" customFormat="1" x14ac:dyDescent="0.35">
      <c r="A540" s="211" t="s">
        <v>1733</v>
      </c>
      <c r="B540" s="201" t="s">
        <v>560</v>
      </c>
      <c r="C540" s="218" t="s">
        <v>1197</v>
      </c>
      <c r="D540" s="218" t="s">
        <v>1197</v>
      </c>
      <c r="E540" s="202"/>
      <c r="F540" s="190" t="str">
        <f t="shared" si="30"/>
        <v/>
      </c>
      <c r="G540" s="190" t="str">
        <f t="shared" si="31"/>
        <v/>
      </c>
    </row>
    <row r="541" spans="1:7" s="191" customFormat="1" x14ac:dyDescent="0.35">
      <c r="A541" s="211" t="s">
        <v>1734</v>
      </c>
      <c r="B541" s="201" t="s">
        <v>560</v>
      </c>
      <c r="C541" s="218" t="s">
        <v>1197</v>
      </c>
      <c r="D541" s="218" t="s">
        <v>1197</v>
      </c>
      <c r="E541" s="202"/>
      <c r="F541" s="190" t="str">
        <f t="shared" si="30"/>
        <v/>
      </c>
      <c r="G541" s="190" t="str">
        <f t="shared" si="31"/>
        <v/>
      </c>
    </row>
    <row r="542" spans="1:7" s="191" customFormat="1" x14ac:dyDescent="0.35">
      <c r="A542" s="211" t="s">
        <v>1866</v>
      </c>
      <c r="B542" s="201" t="s">
        <v>560</v>
      </c>
      <c r="C542" s="218" t="s">
        <v>1197</v>
      </c>
      <c r="D542" s="218" t="s">
        <v>1197</v>
      </c>
      <c r="E542" s="202"/>
      <c r="F542" s="190" t="str">
        <f t="shared" si="30"/>
        <v/>
      </c>
      <c r="G542" s="190" t="str">
        <f t="shared" si="31"/>
        <v/>
      </c>
    </row>
    <row r="543" spans="1:7" s="191" customFormat="1" x14ac:dyDescent="0.35">
      <c r="A543" s="211" t="s">
        <v>1867</v>
      </c>
      <c r="B543" s="212" t="s">
        <v>560</v>
      </c>
      <c r="C543" s="218" t="s">
        <v>1197</v>
      </c>
      <c r="D543" s="218" t="s">
        <v>1197</v>
      </c>
      <c r="E543" s="202"/>
      <c r="F543" s="190" t="str">
        <f t="shared" si="30"/>
        <v/>
      </c>
      <c r="G543" s="190" t="str">
        <f t="shared" si="31"/>
        <v/>
      </c>
    </row>
    <row r="544" spans="1:7" s="191" customFormat="1" x14ac:dyDescent="0.35">
      <c r="A544" s="211" t="s">
        <v>1868</v>
      </c>
      <c r="B544" s="201" t="s">
        <v>560</v>
      </c>
      <c r="C544" s="218" t="s">
        <v>1197</v>
      </c>
      <c r="D544" s="218" t="s">
        <v>1197</v>
      </c>
      <c r="E544" s="202"/>
      <c r="F544" s="190" t="str">
        <f t="shared" si="30"/>
        <v/>
      </c>
      <c r="G544" s="190" t="str">
        <f t="shared" si="31"/>
        <v/>
      </c>
    </row>
    <row r="545" spans="1:7" s="191" customFormat="1" x14ac:dyDescent="0.35">
      <c r="A545" s="211" t="s">
        <v>1869</v>
      </c>
      <c r="B545" s="201" t="s">
        <v>560</v>
      </c>
      <c r="C545" s="218" t="s">
        <v>1197</v>
      </c>
      <c r="D545" s="218" t="s">
        <v>1197</v>
      </c>
      <c r="E545" s="202"/>
      <c r="F545" s="190" t="str">
        <f t="shared" si="30"/>
        <v/>
      </c>
      <c r="G545" s="190" t="str">
        <f t="shared" si="31"/>
        <v/>
      </c>
    </row>
    <row r="546" spans="1:7" s="191" customFormat="1" x14ac:dyDescent="0.35">
      <c r="A546" s="211" t="s">
        <v>1870</v>
      </c>
      <c r="B546" s="201" t="s">
        <v>560</v>
      </c>
      <c r="C546" s="218" t="s">
        <v>1197</v>
      </c>
      <c r="D546" s="218" t="s">
        <v>1197</v>
      </c>
      <c r="E546" s="202"/>
      <c r="F546" s="190" t="str">
        <f t="shared" si="30"/>
        <v/>
      </c>
      <c r="G546" s="190" t="str">
        <f t="shared" si="31"/>
        <v/>
      </c>
    </row>
    <row r="547" spans="1:7" s="191" customFormat="1" x14ac:dyDescent="0.35">
      <c r="A547" s="211" t="s">
        <v>1871</v>
      </c>
      <c r="B547" s="201" t="s">
        <v>560</v>
      </c>
      <c r="C547" s="218" t="s">
        <v>1197</v>
      </c>
      <c r="D547" s="218" t="s">
        <v>1197</v>
      </c>
      <c r="E547" s="202"/>
      <c r="F547" s="190" t="str">
        <f t="shared" si="30"/>
        <v/>
      </c>
      <c r="G547" s="190" t="str">
        <f t="shared" si="31"/>
        <v/>
      </c>
    </row>
    <row r="548" spans="1:7" s="191" customFormat="1" x14ac:dyDescent="0.35">
      <c r="A548" s="211" t="s">
        <v>1872</v>
      </c>
      <c r="B548" s="201" t="s">
        <v>560</v>
      </c>
      <c r="C548" s="218" t="s">
        <v>1197</v>
      </c>
      <c r="D548" s="218" t="s">
        <v>1197</v>
      </c>
      <c r="E548" s="202"/>
      <c r="F548" s="190" t="str">
        <f t="shared" si="30"/>
        <v/>
      </c>
      <c r="G548" s="190" t="str">
        <f t="shared" si="31"/>
        <v/>
      </c>
    </row>
    <row r="549" spans="1:7" s="191" customFormat="1" x14ac:dyDescent="0.35">
      <c r="A549" s="211" t="s">
        <v>1873</v>
      </c>
      <c r="B549" s="201" t="s">
        <v>560</v>
      </c>
      <c r="C549" s="218" t="s">
        <v>1197</v>
      </c>
      <c r="D549" s="218" t="s">
        <v>1197</v>
      </c>
      <c r="E549" s="202"/>
      <c r="F549" s="190" t="str">
        <f t="shared" si="30"/>
        <v/>
      </c>
      <c r="G549" s="190" t="str">
        <f t="shared" si="31"/>
        <v/>
      </c>
    </row>
    <row r="550" spans="1:7" s="191" customFormat="1" x14ac:dyDescent="0.35">
      <c r="A550" s="211" t="s">
        <v>1874</v>
      </c>
      <c r="B550" s="201" t="s">
        <v>560</v>
      </c>
      <c r="C550" s="218" t="s">
        <v>1197</v>
      </c>
      <c r="D550" s="218" t="s">
        <v>1197</v>
      </c>
      <c r="E550" s="202"/>
      <c r="F550" s="190" t="str">
        <f t="shared" si="30"/>
        <v/>
      </c>
      <c r="G550" s="190" t="str">
        <f t="shared" si="31"/>
        <v/>
      </c>
    </row>
    <row r="551" spans="1:7" s="191" customFormat="1" x14ac:dyDescent="0.35">
      <c r="A551" s="211" t="s">
        <v>1875</v>
      </c>
      <c r="B551" s="201" t="s">
        <v>560</v>
      </c>
      <c r="C551" s="218" t="s">
        <v>1197</v>
      </c>
      <c r="D551" s="218" t="s">
        <v>1197</v>
      </c>
      <c r="E551" s="202"/>
      <c r="F551" s="190" t="str">
        <f t="shared" si="30"/>
        <v/>
      </c>
      <c r="G551" s="190" t="str">
        <f t="shared" si="31"/>
        <v/>
      </c>
    </row>
    <row r="552" spans="1:7" s="191" customFormat="1" x14ac:dyDescent="0.35">
      <c r="A552" s="211" t="s">
        <v>1876</v>
      </c>
      <c r="B552" s="201" t="s">
        <v>560</v>
      </c>
      <c r="C552" s="218" t="s">
        <v>1197</v>
      </c>
      <c r="D552" s="218" t="s">
        <v>1197</v>
      </c>
      <c r="E552" s="202"/>
      <c r="F552" s="190" t="str">
        <f t="shared" si="30"/>
        <v/>
      </c>
      <c r="G552" s="190" t="str">
        <f t="shared" si="31"/>
        <v/>
      </c>
    </row>
    <row r="553" spans="1:7" s="191" customFormat="1" x14ac:dyDescent="0.35">
      <c r="A553" s="211" t="s">
        <v>1877</v>
      </c>
      <c r="B553" s="201" t="s">
        <v>560</v>
      </c>
      <c r="C553" s="218" t="s">
        <v>1197</v>
      </c>
      <c r="D553" s="218" t="s">
        <v>1197</v>
      </c>
      <c r="E553" s="202"/>
      <c r="F553" s="190" t="str">
        <f t="shared" si="30"/>
        <v/>
      </c>
      <c r="G553" s="190" t="str">
        <f t="shared" si="31"/>
        <v/>
      </c>
    </row>
    <row r="554" spans="1:7" s="191" customFormat="1" x14ac:dyDescent="0.35">
      <c r="A554" s="211" t="s">
        <v>1878</v>
      </c>
      <c r="B554" s="201" t="s">
        <v>1665</v>
      </c>
      <c r="C554" s="218" t="s">
        <v>1197</v>
      </c>
      <c r="D554" s="218" t="s">
        <v>1197</v>
      </c>
      <c r="E554" s="202"/>
      <c r="F554" s="190" t="str">
        <f t="shared" si="30"/>
        <v/>
      </c>
      <c r="G554" s="190" t="str">
        <f t="shared" si="31"/>
        <v/>
      </c>
    </row>
    <row r="555" spans="1:7" s="191" customFormat="1" x14ac:dyDescent="0.35">
      <c r="A555" s="211" t="s">
        <v>1879</v>
      </c>
      <c r="B555" s="201" t="s">
        <v>100</v>
      </c>
      <c r="C555" s="205">
        <f>SUM(C537:C554)</f>
        <v>0</v>
      </c>
      <c r="D555" s="206">
        <f>SUM(D537:D554)</f>
        <v>0</v>
      </c>
      <c r="E555" s="202"/>
      <c r="F555" s="196">
        <f>SUM(F537:F554)</f>
        <v>0</v>
      </c>
      <c r="G555" s="196">
        <f>SUM(G537:G554)</f>
        <v>0</v>
      </c>
    </row>
    <row r="556" spans="1:7" s="191" customFormat="1" x14ac:dyDescent="0.35">
      <c r="A556" s="211" t="s">
        <v>1880</v>
      </c>
      <c r="B556" s="201"/>
      <c r="C556" s="199"/>
      <c r="D556" s="199"/>
      <c r="E556" s="202"/>
      <c r="F556" s="202"/>
      <c r="G556" s="202"/>
    </row>
    <row r="557" spans="1:7" s="191" customFormat="1" x14ac:dyDescent="0.35">
      <c r="A557" s="211" t="s">
        <v>1881</v>
      </c>
      <c r="B557" s="201"/>
      <c r="C557" s="199"/>
      <c r="D557" s="199"/>
      <c r="E557" s="202"/>
      <c r="F557" s="202"/>
      <c r="G557" s="202"/>
    </row>
    <row r="558" spans="1:7" s="191" customFormat="1" x14ac:dyDescent="0.35">
      <c r="A558" s="211" t="s">
        <v>1882</v>
      </c>
      <c r="B558" s="201"/>
      <c r="C558" s="199"/>
      <c r="D558" s="199"/>
      <c r="E558" s="202"/>
      <c r="F558" s="202"/>
      <c r="G558" s="202"/>
    </row>
    <row r="559" spans="1:7" s="176" customFormat="1" x14ac:dyDescent="0.35">
      <c r="A559" s="157"/>
      <c r="B559" s="157" t="s">
        <v>1954</v>
      </c>
      <c r="C559" s="119" t="s">
        <v>65</v>
      </c>
      <c r="D559" s="119" t="s">
        <v>1621</v>
      </c>
      <c r="E559" s="119"/>
      <c r="F559" s="119" t="s">
        <v>468</v>
      </c>
      <c r="G559" s="119" t="s">
        <v>1623</v>
      </c>
    </row>
    <row r="560" spans="1:7" s="176" customFormat="1" x14ac:dyDescent="0.35">
      <c r="A560" s="211" t="s">
        <v>1883</v>
      </c>
      <c r="B560" s="187" t="s">
        <v>1610</v>
      </c>
      <c r="C560" s="218" t="s">
        <v>1197</v>
      </c>
      <c r="D560" s="218" t="s">
        <v>1197</v>
      </c>
      <c r="E560" s="188"/>
      <c r="F560" s="190" t="str">
        <f>IF($C$570=0,"",IF(C560="[for completion]","",IF(C560="","",C560/$C$570)))</f>
        <v/>
      </c>
      <c r="G560" s="190" t="str">
        <f>IF($D$570=0,"",IF(D560="[for completion]","",IF(D560="","",D560/$D$570)))</f>
        <v/>
      </c>
    </row>
    <row r="561" spans="1:7" s="176" customFormat="1" x14ac:dyDescent="0.35">
      <c r="A561" s="211" t="s">
        <v>1884</v>
      </c>
      <c r="B561" s="187" t="s">
        <v>1611</v>
      </c>
      <c r="C561" s="218" t="s">
        <v>1197</v>
      </c>
      <c r="D561" s="218" t="s">
        <v>1197</v>
      </c>
      <c r="E561" s="188"/>
      <c r="F561" s="190" t="str">
        <f t="shared" ref="F561:F569" si="32">IF($C$570=0,"",IF(C561="[for completion]","",IF(C561="","",C561/$C$570)))</f>
        <v/>
      </c>
      <c r="G561" s="190" t="str">
        <f t="shared" ref="G561:G569" si="33">IF($D$570=0,"",IF(D561="[for completion]","",IF(D561="","",D561/$D$570)))</f>
        <v/>
      </c>
    </row>
    <row r="562" spans="1:7" s="176" customFormat="1" x14ac:dyDescent="0.35">
      <c r="A562" s="211" t="s">
        <v>1885</v>
      </c>
      <c r="B562" s="187" t="s">
        <v>1612</v>
      </c>
      <c r="C562" s="218" t="s">
        <v>1197</v>
      </c>
      <c r="D562" s="218" t="s">
        <v>1197</v>
      </c>
      <c r="E562" s="188"/>
      <c r="F562" s="190" t="str">
        <f t="shared" si="32"/>
        <v/>
      </c>
      <c r="G562" s="190" t="str">
        <f t="shared" si="33"/>
        <v/>
      </c>
    </row>
    <row r="563" spans="1:7" s="176" customFormat="1" x14ac:dyDescent="0.35">
      <c r="A563" s="211" t="s">
        <v>1886</v>
      </c>
      <c r="B563" s="187" t="s">
        <v>1613</v>
      </c>
      <c r="C563" s="218" t="s">
        <v>1197</v>
      </c>
      <c r="D563" s="218" t="s">
        <v>1197</v>
      </c>
      <c r="E563" s="188"/>
      <c r="F563" s="190" t="str">
        <f t="shared" si="32"/>
        <v/>
      </c>
      <c r="G563" s="190" t="str">
        <f t="shared" si="33"/>
        <v/>
      </c>
    </row>
    <row r="564" spans="1:7" s="176" customFormat="1" x14ac:dyDescent="0.35">
      <c r="A564" s="211" t="s">
        <v>1887</v>
      </c>
      <c r="B564" s="187" t="s">
        <v>1614</v>
      </c>
      <c r="C564" s="218" t="s">
        <v>1197</v>
      </c>
      <c r="D564" s="218" t="s">
        <v>1197</v>
      </c>
      <c r="E564" s="188"/>
      <c r="F564" s="190" t="str">
        <f t="shared" si="32"/>
        <v/>
      </c>
      <c r="G564" s="190" t="str">
        <f t="shared" si="33"/>
        <v/>
      </c>
    </row>
    <row r="565" spans="1:7" s="176" customFormat="1" x14ac:dyDescent="0.35">
      <c r="A565" s="211" t="s">
        <v>1888</v>
      </c>
      <c r="B565" s="187" t="s">
        <v>1615</v>
      </c>
      <c r="C565" s="218" t="s">
        <v>1197</v>
      </c>
      <c r="D565" s="218" t="s">
        <v>1197</v>
      </c>
      <c r="E565" s="188"/>
      <c r="F565" s="190" t="str">
        <f t="shared" si="32"/>
        <v/>
      </c>
      <c r="G565" s="190" t="str">
        <f t="shared" si="33"/>
        <v/>
      </c>
    </row>
    <row r="566" spans="1:7" s="176" customFormat="1" x14ac:dyDescent="0.35">
      <c r="A566" s="211" t="s">
        <v>1889</v>
      </c>
      <c r="B566" s="187" t="s">
        <v>1616</v>
      </c>
      <c r="C566" s="218" t="s">
        <v>1197</v>
      </c>
      <c r="D566" s="218" t="s">
        <v>1197</v>
      </c>
      <c r="E566" s="188"/>
      <c r="F566" s="190" t="str">
        <f t="shared" si="32"/>
        <v/>
      </c>
      <c r="G566" s="190" t="str">
        <f t="shared" si="33"/>
        <v/>
      </c>
    </row>
    <row r="567" spans="1:7" s="176" customFormat="1" x14ac:dyDescent="0.35">
      <c r="A567" s="211" t="s">
        <v>1890</v>
      </c>
      <c r="B567" s="187" t="s">
        <v>1617</v>
      </c>
      <c r="C567" s="218" t="s">
        <v>1197</v>
      </c>
      <c r="D567" s="218" t="s">
        <v>1197</v>
      </c>
      <c r="E567" s="188"/>
      <c r="F567" s="190" t="str">
        <f t="shared" si="32"/>
        <v/>
      </c>
      <c r="G567" s="190" t="str">
        <f t="shared" si="33"/>
        <v/>
      </c>
    </row>
    <row r="568" spans="1:7" s="176" customFormat="1" x14ac:dyDescent="0.35">
      <c r="A568" s="211" t="s">
        <v>1891</v>
      </c>
      <c r="B568" s="187" t="s">
        <v>1618</v>
      </c>
      <c r="C568" s="218" t="s">
        <v>1197</v>
      </c>
      <c r="D568" s="218" t="s">
        <v>1197</v>
      </c>
      <c r="E568" s="188"/>
      <c r="F568" s="190" t="str">
        <f t="shared" si="32"/>
        <v/>
      </c>
      <c r="G568" s="190" t="str">
        <f t="shared" si="33"/>
        <v/>
      </c>
    </row>
    <row r="569" spans="1:7" s="176" customFormat="1" x14ac:dyDescent="0.35">
      <c r="A569" s="211" t="s">
        <v>1892</v>
      </c>
      <c r="B569" s="199" t="s">
        <v>1665</v>
      </c>
      <c r="C569" s="218" t="s">
        <v>1197</v>
      </c>
      <c r="D569" s="218" t="s">
        <v>1197</v>
      </c>
      <c r="E569" s="188"/>
      <c r="F569" s="190" t="str">
        <f t="shared" si="32"/>
        <v/>
      </c>
      <c r="G569" s="190" t="str">
        <f t="shared" si="33"/>
        <v/>
      </c>
    </row>
    <row r="570" spans="1:7" s="191" customFormat="1" x14ac:dyDescent="0.35">
      <c r="A570" s="211" t="s">
        <v>1893</v>
      </c>
      <c r="B570" s="187" t="s">
        <v>100</v>
      </c>
      <c r="C570" s="205">
        <f>SUM(C560:C568)</f>
        <v>0</v>
      </c>
      <c r="D570" s="206">
        <f>SUM(D560:D568)</f>
        <v>0</v>
      </c>
      <c r="E570" s="202"/>
      <c r="F570" s="196">
        <f>SUM(F560:F569)</f>
        <v>0</v>
      </c>
      <c r="G570" s="196">
        <f>SUM(G560:G569)</f>
        <v>0</v>
      </c>
    </row>
    <row r="571" spans="1:7" x14ac:dyDescent="0.35">
      <c r="A571" s="211" t="s">
        <v>1894</v>
      </c>
    </row>
    <row r="572" spans="1:7" x14ac:dyDescent="0.35">
      <c r="A572" s="157"/>
      <c r="B572" s="157" t="s">
        <v>1955</v>
      </c>
      <c r="C572" s="119" t="s">
        <v>65</v>
      </c>
      <c r="D572" s="119" t="s">
        <v>1619</v>
      </c>
      <c r="E572" s="119"/>
      <c r="F572" s="119" t="s">
        <v>467</v>
      </c>
      <c r="G572" s="119" t="s">
        <v>1623</v>
      </c>
    </row>
    <row r="573" spans="1:7" x14ac:dyDescent="0.35">
      <c r="A573" s="211" t="s">
        <v>1895</v>
      </c>
      <c r="B573" s="201" t="s">
        <v>1911</v>
      </c>
      <c r="C573" s="220" t="s">
        <v>1197</v>
      </c>
      <c r="D573" s="218" t="s">
        <v>1197</v>
      </c>
      <c r="E573" s="202"/>
      <c r="F573" s="190" t="str">
        <f>IF($C$577=0,"",IF(C573="[for completion]","",IF(C573="","",C573/$C$577)))</f>
        <v/>
      </c>
      <c r="G573" s="190" t="str">
        <f>IF($D$577=0,"",IF(D573="[for completion]","",IF(D573="","",D573/$D$577)))</f>
        <v/>
      </c>
    </row>
    <row r="574" spans="1:7" x14ac:dyDescent="0.35">
      <c r="A574" s="211" t="s">
        <v>1896</v>
      </c>
      <c r="B574" s="197" t="s">
        <v>1912</v>
      </c>
      <c r="C574" s="220" t="s">
        <v>1197</v>
      </c>
      <c r="D574" s="218" t="s">
        <v>1197</v>
      </c>
      <c r="E574" s="202"/>
      <c r="F574" s="190" t="str">
        <f t="shared" ref="F574:F576" si="34">IF($C$577=0,"",IF(C574="[for completion]","",IF(C574="","",C574/$C$577)))</f>
        <v/>
      </c>
      <c r="G574" s="190" t="str">
        <f t="shared" ref="G574:G576" si="35">IF($D$577=0,"",IF(D574="[for completion]","",IF(D574="","",D574/$D$577)))</f>
        <v/>
      </c>
    </row>
    <row r="575" spans="1:7" x14ac:dyDescent="0.35">
      <c r="A575" s="211" t="s">
        <v>1897</v>
      </c>
      <c r="B575" s="201" t="s">
        <v>1620</v>
      </c>
      <c r="C575" s="218" t="s">
        <v>1197</v>
      </c>
      <c r="D575" s="218" t="s">
        <v>1197</v>
      </c>
      <c r="E575" s="202"/>
      <c r="F575" s="190" t="str">
        <f t="shared" si="34"/>
        <v/>
      </c>
      <c r="G575" s="190" t="str">
        <f t="shared" si="35"/>
        <v/>
      </c>
    </row>
    <row r="576" spans="1:7" x14ac:dyDescent="0.35">
      <c r="A576" s="211" t="s">
        <v>1898</v>
      </c>
      <c r="B576" s="199" t="s">
        <v>1665</v>
      </c>
      <c r="C576" s="218" t="s">
        <v>1197</v>
      </c>
      <c r="D576" s="218" t="s">
        <v>1197</v>
      </c>
      <c r="E576" s="202"/>
      <c r="F576" s="190" t="str">
        <f t="shared" si="34"/>
        <v/>
      </c>
      <c r="G576" s="190" t="str">
        <f t="shared" si="35"/>
        <v/>
      </c>
    </row>
    <row r="577" spans="1:7" x14ac:dyDescent="0.35">
      <c r="A577" s="211" t="s">
        <v>1899</v>
      </c>
      <c r="B577" s="201" t="s">
        <v>100</v>
      </c>
      <c r="C577" s="205">
        <f>SUM(C573:C576)</f>
        <v>0</v>
      </c>
      <c r="D577" s="206">
        <f>SUM(D573:D576)</f>
        <v>0</v>
      </c>
      <c r="E577" s="202"/>
      <c r="F577" s="196">
        <f>SUM(F573:F576)</f>
        <v>0</v>
      </c>
      <c r="G577" s="196">
        <f>SUM(G573:G576)</f>
        <v>0</v>
      </c>
    </row>
    <row r="578" spans="1:7" x14ac:dyDescent="0.35">
      <c r="A578" s="199"/>
      <c r="B578" s="199"/>
      <c r="C578" s="199"/>
      <c r="D578" s="199"/>
      <c r="E578" s="199"/>
      <c r="F578" s="199"/>
      <c r="G578" s="19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700-000000000000}"/>
    <hyperlink ref="B7" location="'B1. HTT Mortgage Assets'!B166" display="7.A Residential Cover Pool" xr:uid="{00000000-0004-0000-0700-000001000000}"/>
    <hyperlink ref="B8" location="'B1. HTT Mortgage Assets'!B267" display="7.B Commercial Cover Pool" xr:uid="{00000000-0004-0000-0700-000002000000}"/>
    <hyperlink ref="B149" location="'2. Harmonised Glossary'!A9" display="Breakdown by Interest Rate" xr:uid="{00000000-0004-0000-0700-000003000000}"/>
    <hyperlink ref="B179" location="'2. Harmonised Glossary'!A14" display="Non-Performing Loans (NPLs)" xr:uid="{00000000-0004-0000-0700-000004000000}"/>
    <hyperlink ref="B11" location="'2. Harmonised Glossary'!A12" display="Property Type Information" xr:uid="{00000000-0004-0000-0700-000005000000}"/>
    <hyperlink ref="B215" location="'2. Harmonised Glossary'!A288" display="Loan to Value (LTV) Information - Un-indexed" xr:uid="{00000000-0004-0000-0700-000006000000}"/>
    <hyperlink ref="B237" location="'2. Harmonised Glossary'!A11" display="Loan to Value (LTV) Information - Indexed" xr:uid="{00000000-0004-0000-07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7" t="s">
        <v>768</v>
      </c>
      <c r="B1" s="147"/>
      <c r="C1" s="23"/>
      <c r="D1" s="23"/>
      <c r="E1" s="23"/>
      <c r="F1" s="155" t="s">
        <v>1657</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769</v>
      </c>
      <c r="C5" s="29"/>
      <c r="E5" s="31"/>
      <c r="F5" s="31"/>
      <c r="H5"/>
      <c r="L5" s="23"/>
      <c r="M5" s="23"/>
    </row>
    <row r="6" spans="1:14" ht="15" thickBot="1" x14ac:dyDescent="0.4">
      <c r="B6" s="34" t="s">
        <v>770</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770</v>
      </c>
      <c r="C8" s="37"/>
      <c r="D8" s="37"/>
      <c r="E8" s="37"/>
      <c r="F8" s="37"/>
      <c r="G8" s="38"/>
      <c r="H8"/>
      <c r="I8" s="42"/>
      <c r="J8" s="31"/>
      <c r="K8" s="31"/>
      <c r="L8" s="31"/>
      <c r="M8" s="31"/>
    </row>
    <row r="9" spans="1:14" ht="15" customHeight="1" x14ac:dyDescent="0.35">
      <c r="A9" s="44"/>
      <c r="B9" s="45" t="s">
        <v>771</v>
      </c>
      <c r="C9" s="44"/>
      <c r="D9" s="44"/>
      <c r="E9" s="44"/>
      <c r="F9" s="47"/>
      <c r="G9" s="47"/>
      <c r="H9"/>
      <c r="I9" s="42"/>
      <c r="J9" s="39"/>
      <c r="K9" s="39"/>
      <c r="L9" s="39"/>
      <c r="M9" s="58"/>
      <c r="N9" s="58"/>
    </row>
    <row r="10" spans="1:14" x14ac:dyDescent="0.35">
      <c r="A10" s="25" t="s">
        <v>772</v>
      </c>
      <c r="B10" s="25" t="s">
        <v>773</v>
      </c>
      <c r="C10" s="151" t="s">
        <v>35</v>
      </c>
      <c r="E10" s="42"/>
      <c r="F10" s="42"/>
      <c r="H10"/>
      <c r="I10" s="42"/>
      <c r="L10" s="42"/>
      <c r="M10" s="42"/>
    </row>
    <row r="11" spans="1:14" outlineLevel="1" x14ac:dyDescent="0.35">
      <c r="A11" s="25" t="s">
        <v>774</v>
      </c>
      <c r="B11" s="54" t="s">
        <v>461</v>
      </c>
      <c r="C11" s="151"/>
      <c r="E11" s="42"/>
      <c r="F11" s="42"/>
      <c r="H11"/>
      <c r="I11" s="42"/>
      <c r="L11" s="42"/>
      <c r="M11" s="42"/>
    </row>
    <row r="12" spans="1:14" outlineLevel="1" x14ac:dyDescent="0.35">
      <c r="A12" s="25" t="s">
        <v>775</v>
      </c>
      <c r="B12" s="54" t="s">
        <v>463</v>
      </c>
      <c r="C12" s="151"/>
      <c r="E12" s="42"/>
      <c r="F12" s="42"/>
      <c r="H12"/>
      <c r="I12" s="42"/>
      <c r="L12" s="42"/>
      <c r="M12" s="42"/>
    </row>
    <row r="13" spans="1:14" outlineLevel="1" x14ac:dyDescent="0.35">
      <c r="A13" s="25" t="s">
        <v>776</v>
      </c>
      <c r="E13" s="42"/>
      <c r="F13" s="42"/>
      <c r="H13"/>
      <c r="I13" s="42"/>
      <c r="L13" s="42"/>
      <c r="M13" s="42"/>
    </row>
    <row r="14" spans="1:14" outlineLevel="1" x14ac:dyDescent="0.35">
      <c r="A14" s="25" t="s">
        <v>777</v>
      </c>
      <c r="E14" s="42"/>
      <c r="F14" s="42"/>
      <c r="H14"/>
      <c r="I14" s="42"/>
      <c r="L14" s="42"/>
      <c r="M14" s="42"/>
    </row>
    <row r="15" spans="1:14" outlineLevel="1" x14ac:dyDescent="0.35">
      <c r="A15" s="25" t="s">
        <v>778</v>
      </c>
      <c r="E15" s="42"/>
      <c r="F15" s="42"/>
      <c r="H15"/>
      <c r="I15" s="42"/>
      <c r="L15" s="42"/>
      <c r="M15" s="42"/>
    </row>
    <row r="16" spans="1:14" outlineLevel="1" x14ac:dyDescent="0.35">
      <c r="A16" s="25" t="s">
        <v>779</v>
      </c>
      <c r="E16" s="42"/>
      <c r="F16" s="42"/>
      <c r="H16"/>
      <c r="I16" s="42"/>
      <c r="L16" s="42"/>
      <c r="M16" s="42"/>
    </row>
    <row r="17" spans="1:14" outlineLevel="1" x14ac:dyDescent="0.35">
      <c r="A17" s="25" t="s">
        <v>780</v>
      </c>
      <c r="E17" s="42"/>
      <c r="F17" s="42"/>
      <c r="H17"/>
      <c r="I17" s="42"/>
      <c r="L17" s="42"/>
      <c r="M17" s="42"/>
    </row>
    <row r="18" spans="1:14" x14ac:dyDescent="0.35">
      <c r="A18" s="44"/>
      <c r="B18" s="44" t="s">
        <v>781</v>
      </c>
      <c r="C18" s="44" t="s">
        <v>638</v>
      </c>
      <c r="D18" s="44" t="s">
        <v>782</v>
      </c>
      <c r="E18" s="44"/>
      <c r="F18" s="44" t="s">
        <v>783</v>
      </c>
      <c r="G18" s="44" t="s">
        <v>784</v>
      </c>
      <c r="H18"/>
      <c r="I18" s="75"/>
      <c r="J18" s="39"/>
      <c r="K18" s="39"/>
      <c r="L18" s="31"/>
      <c r="M18" s="39"/>
      <c r="N18" s="39"/>
    </row>
    <row r="19" spans="1:14" x14ac:dyDescent="0.35">
      <c r="A19" s="25" t="s">
        <v>785</v>
      </c>
      <c r="B19" s="25" t="s">
        <v>786</v>
      </c>
      <c r="C19" s="150" t="s">
        <v>35</v>
      </c>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643</v>
      </c>
      <c r="C21" s="39"/>
      <c r="D21" s="39"/>
      <c r="E21" s="39"/>
      <c r="F21" s="58"/>
      <c r="G21" s="58"/>
      <c r="H21"/>
      <c r="I21" s="42"/>
      <c r="J21" s="39"/>
      <c r="K21" s="39"/>
      <c r="L21" s="39"/>
      <c r="M21" s="58"/>
      <c r="N21" s="58"/>
    </row>
    <row r="22" spans="1:14" x14ac:dyDescent="0.35">
      <c r="A22" s="25" t="s">
        <v>787</v>
      </c>
      <c r="B22" s="42" t="s">
        <v>560</v>
      </c>
      <c r="C22" s="150" t="s">
        <v>35</v>
      </c>
      <c r="D22" s="151" t="s">
        <v>35</v>
      </c>
      <c r="E22" s="42"/>
      <c r="F22" s="159" t="str">
        <f>IF($C$37=0,"",IF(C22="[for completion]","",C22/$C$37))</f>
        <v/>
      </c>
      <c r="G22" s="159" t="str">
        <f>IF($D$37=0,"",IF(D22="[for completion]","",D22/$D$37))</f>
        <v/>
      </c>
      <c r="H22"/>
      <c r="I22" s="42"/>
      <c r="L22" s="42"/>
      <c r="M22" s="51"/>
      <c r="N22" s="51"/>
    </row>
    <row r="23" spans="1:14" x14ac:dyDescent="0.35">
      <c r="A23" s="25" t="s">
        <v>788</v>
      </c>
      <c r="B23" s="42" t="s">
        <v>560</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35">
      <c r="A24" s="25" t="s">
        <v>789</v>
      </c>
      <c r="B24" s="42" t="s">
        <v>560</v>
      </c>
      <c r="C24" s="150" t="s">
        <v>35</v>
      </c>
      <c r="D24" s="151" t="s">
        <v>35</v>
      </c>
      <c r="F24" s="159" t="str">
        <f t="shared" si="0"/>
        <v/>
      </c>
      <c r="G24" s="159" t="str">
        <f t="shared" si="1"/>
        <v/>
      </c>
      <c r="H24"/>
      <c r="I24" s="42"/>
      <c r="M24" s="51"/>
      <c r="N24" s="51"/>
    </row>
    <row r="25" spans="1:14" x14ac:dyDescent="0.35">
      <c r="A25" s="25" t="s">
        <v>790</v>
      </c>
      <c r="B25" s="42" t="s">
        <v>560</v>
      </c>
      <c r="C25" s="150" t="s">
        <v>35</v>
      </c>
      <c r="D25" s="151" t="s">
        <v>35</v>
      </c>
      <c r="E25" s="62"/>
      <c r="F25" s="159" t="str">
        <f t="shared" si="0"/>
        <v/>
      </c>
      <c r="G25" s="159" t="str">
        <f t="shared" si="1"/>
        <v/>
      </c>
      <c r="H25"/>
      <c r="I25" s="42"/>
      <c r="L25" s="62"/>
      <c r="M25" s="51"/>
      <c r="N25" s="51"/>
    </row>
    <row r="26" spans="1:14" x14ac:dyDescent="0.35">
      <c r="A26" s="25" t="s">
        <v>791</v>
      </c>
      <c r="B26" s="42" t="s">
        <v>560</v>
      </c>
      <c r="C26" s="150" t="s">
        <v>35</v>
      </c>
      <c r="D26" s="151" t="s">
        <v>35</v>
      </c>
      <c r="E26" s="62"/>
      <c r="F26" s="159" t="str">
        <f t="shared" si="0"/>
        <v/>
      </c>
      <c r="G26" s="159" t="str">
        <f t="shared" si="1"/>
        <v/>
      </c>
      <c r="H26"/>
      <c r="I26" s="42"/>
      <c r="L26" s="62"/>
      <c r="M26" s="51"/>
      <c r="N26" s="51"/>
    </row>
    <row r="27" spans="1:14" x14ac:dyDescent="0.35">
      <c r="A27" s="25" t="s">
        <v>792</v>
      </c>
      <c r="B27" s="42" t="s">
        <v>560</v>
      </c>
      <c r="C27" s="150" t="s">
        <v>35</v>
      </c>
      <c r="D27" s="151" t="s">
        <v>35</v>
      </c>
      <c r="E27" s="62"/>
      <c r="F27" s="159" t="str">
        <f t="shared" si="0"/>
        <v/>
      </c>
      <c r="G27" s="159" t="str">
        <f t="shared" si="1"/>
        <v/>
      </c>
      <c r="H27"/>
      <c r="I27" s="42"/>
      <c r="L27" s="62"/>
      <c r="M27" s="51"/>
      <c r="N27" s="51"/>
    </row>
    <row r="28" spans="1:14" x14ac:dyDescent="0.35">
      <c r="A28" s="25" t="s">
        <v>793</v>
      </c>
      <c r="B28" s="42" t="s">
        <v>560</v>
      </c>
      <c r="C28" s="150" t="s">
        <v>35</v>
      </c>
      <c r="D28" s="151" t="s">
        <v>35</v>
      </c>
      <c r="E28" s="62"/>
      <c r="F28" s="159" t="str">
        <f t="shared" si="0"/>
        <v/>
      </c>
      <c r="G28" s="159" t="str">
        <f t="shared" si="1"/>
        <v/>
      </c>
      <c r="H28"/>
      <c r="I28" s="42"/>
      <c r="L28" s="62"/>
      <c r="M28" s="51"/>
      <c r="N28" s="51"/>
    </row>
    <row r="29" spans="1:14" x14ac:dyDescent="0.35">
      <c r="A29" s="25" t="s">
        <v>794</v>
      </c>
      <c r="B29" s="42" t="s">
        <v>560</v>
      </c>
      <c r="C29" s="150" t="s">
        <v>35</v>
      </c>
      <c r="D29" s="151" t="s">
        <v>35</v>
      </c>
      <c r="E29" s="62"/>
      <c r="F29" s="159" t="str">
        <f t="shared" si="0"/>
        <v/>
      </c>
      <c r="G29" s="159" t="str">
        <f t="shared" si="1"/>
        <v/>
      </c>
      <c r="H29"/>
      <c r="I29" s="42"/>
      <c r="L29" s="62"/>
      <c r="M29" s="51"/>
      <c r="N29" s="51"/>
    </row>
    <row r="30" spans="1:14" x14ac:dyDescent="0.35">
      <c r="A30" s="25" t="s">
        <v>795</v>
      </c>
      <c r="B30" s="42" t="s">
        <v>560</v>
      </c>
      <c r="C30" s="150" t="s">
        <v>35</v>
      </c>
      <c r="D30" s="151" t="s">
        <v>35</v>
      </c>
      <c r="E30" s="62"/>
      <c r="F30" s="159" t="str">
        <f t="shared" si="0"/>
        <v/>
      </c>
      <c r="G30" s="159" t="str">
        <f t="shared" si="1"/>
        <v/>
      </c>
      <c r="H30"/>
      <c r="I30" s="42"/>
      <c r="L30" s="62"/>
      <c r="M30" s="51"/>
      <c r="N30" s="51"/>
    </row>
    <row r="31" spans="1:14" x14ac:dyDescent="0.35">
      <c r="A31" s="25" t="s">
        <v>796</v>
      </c>
      <c r="B31" s="42" t="s">
        <v>560</v>
      </c>
      <c r="C31" s="150" t="s">
        <v>35</v>
      </c>
      <c r="D31" s="151" t="s">
        <v>35</v>
      </c>
      <c r="E31" s="62"/>
      <c r="F31" s="159" t="str">
        <f t="shared" si="0"/>
        <v/>
      </c>
      <c r="G31" s="159" t="str">
        <f t="shared" si="1"/>
        <v/>
      </c>
      <c r="H31"/>
      <c r="I31" s="42"/>
      <c r="L31" s="62"/>
      <c r="M31" s="51"/>
      <c r="N31" s="51"/>
    </row>
    <row r="32" spans="1:14" x14ac:dyDescent="0.35">
      <c r="A32" s="25" t="s">
        <v>797</v>
      </c>
      <c r="B32" s="42" t="s">
        <v>560</v>
      </c>
      <c r="C32" s="150" t="s">
        <v>35</v>
      </c>
      <c r="D32" s="151" t="s">
        <v>35</v>
      </c>
      <c r="E32" s="62"/>
      <c r="F32" s="159" t="str">
        <f t="shared" si="0"/>
        <v/>
      </c>
      <c r="G32" s="159" t="str">
        <f t="shared" si="1"/>
        <v/>
      </c>
      <c r="H32"/>
      <c r="I32" s="42"/>
      <c r="L32" s="62"/>
      <c r="M32" s="51"/>
      <c r="N32" s="51"/>
    </row>
    <row r="33" spans="1:14" x14ac:dyDescent="0.35">
      <c r="A33" s="25" t="s">
        <v>798</v>
      </c>
      <c r="B33" s="42" t="s">
        <v>560</v>
      </c>
      <c r="C33" s="150" t="s">
        <v>35</v>
      </c>
      <c r="D33" s="151" t="s">
        <v>35</v>
      </c>
      <c r="E33" s="62"/>
      <c r="F33" s="159" t="str">
        <f t="shared" si="0"/>
        <v/>
      </c>
      <c r="G33" s="159" t="str">
        <f t="shared" si="1"/>
        <v/>
      </c>
      <c r="H33"/>
      <c r="I33" s="42"/>
      <c r="L33" s="62"/>
      <c r="M33" s="51"/>
      <c r="N33" s="51"/>
    </row>
    <row r="34" spans="1:14" x14ac:dyDescent="0.35">
      <c r="A34" s="25" t="s">
        <v>799</v>
      </c>
      <c r="B34" s="42" t="s">
        <v>560</v>
      </c>
      <c r="C34" s="150" t="s">
        <v>35</v>
      </c>
      <c r="D34" s="151" t="s">
        <v>35</v>
      </c>
      <c r="E34" s="62"/>
      <c r="F34" s="159" t="str">
        <f t="shared" si="0"/>
        <v/>
      </c>
      <c r="G34" s="159" t="str">
        <f t="shared" si="1"/>
        <v/>
      </c>
      <c r="H34"/>
      <c r="I34" s="42"/>
      <c r="L34" s="62"/>
      <c r="M34" s="51"/>
      <c r="N34" s="51"/>
    </row>
    <row r="35" spans="1:14" x14ac:dyDescent="0.35">
      <c r="A35" s="25" t="s">
        <v>800</v>
      </c>
      <c r="B35" s="42" t="s">
        <v>560</v>
      </c>
      <c r="C35" s="150" t="s">
        <v>35</v>
      </c>
      <c r="D35" s="151" t="s">
        <v>35</v>
      </c>
      <c r="E35" s="62"/>
      <c r="F35" s="159" t="str">
        <f t="shared" si="0"/>
        <v/>
      </c>
      <c r="G35" s="159" t="str">
        <f t="shared" si="1"/>
        <v/>
      </c>
      <c r="H35"/>
      <c r="I35" s="42"/>
      <c r="L35" s="62"/>
      <c r="M35" s="51"/>
      <c r="N35" s="51"/>
    </row>
    <row r="36" spans="1:14" x14ac:dyDescent="0.35">
      <c r="A36" s="25" t="s">
        <v>801</v>
      </c>
      <c r="B36" s="42" t="s">
        <v>560</v>
      </c>
      <c r="C36" s="150" t="s">
        <v>35</v>
      </c>
      <c r="D36" s="151" t="s">
        <v>35</v>
      </c>
      <c r="E36" s="62"/>
      <c r="F36" s="159" t="str">
        <f t="shared" si="0"/>
        <v/>
      </c>
      <c r="G36" s="159" t="str">
        <f t="shared" si="1"/>
        <v/>
      </c>
      <c r="H36"/>
      <c r="I36" s="42"/>
      <c r="L36" s="62"/>
      <c r="M36" s="51"/>
      <c r="N36" s="51"/>
    </row>
    <row r="37" spans="1:14" x14ac:dyDescent="0.35">
      <c r="A37" s="25" t="s">
        <v>802</v>
      </c>
      <c r="B37" s="52" t="s">
        <v>100</v>
      </c>
      <c r="C37" s="152">
        <f>SUM(C22:C36)</f>
        <v>0</v>
      </c>
      <c r="D37" s="50">
        <f>SUM(D22:D36)</f>
        <v>0</v>
      </c>
      <c r="E37" s="62"/>
      <c r="F37" s="160">
        <f>SUM(F22:F36)</f>
        <v>0</v>
      </c>
      <c r="G37" s="160">
        <f>SUM(G22:G36)</f>
        <v>0</v>
      </c>
      <c r="H37"/>
      <c r="I37" s="52"/>
      <c r="J37" s="42"/>
      <c r="K37" s="42"/>
      <c r="L37" s="62"/>
      <c r="M37" s="53"/>
      <c r="N37" s="53"/>
    </row>
    <row r="38" spans="1:14" x14ac:dyDescent="0.35">
      <c r="A38" s="44"/>
      <c r="B38" s="45" t="s">
        <v>803</v>
      </c>
      <c r="C38" s="44" t="s">
        <v>65</v>
      </c>
      <c r="D38" s="44"/>
      <c r="E38" s="46"/>
      <c r="F38" s="44" t="s">
        <v>783</v>
      </c>
      <c r="G38" s="44"/>
      <c r="H38"/>
      <c r="I38" s="75"/>
      <c r="J38" s="39"/>
      <c r="K38" s="39"/>
      <c r="L38" s="31"/>
      <c r="M38" s="39"/>
      <c r="N38" s="39"/>
    </row>
    <row r="39" spans="1:14" x14ac:dyDescent="0.35">
      <c r="A39" s="25" t="s">
        <v>804</v>
      </c>
      <c r="B39" s="42" t="s">
        <v>805</v>
      </c>
      <c r="C39" s="150" t="s">
        <v>35</v>
      </c>
      <c r="E39" s="77"/>
      <c r="F39" s="159" t="str">
        <f>IF($C$42=0,"",IF(C39="[for completion]","",C39/$C$42))</f>
        <v/>
      </c>
      <c r="G39" s="50"/>
      <c r="H39"/>
      <c r="I39" s="42"/>
      <c r="L39" s="77"/>
      <c r="M39" s="51"/>
      <c r="N39" s="50"/>
    </row>
    <row r="40" spans="1:14" x14ac:dyDescent="0.35">
      <c r="A40" s="25" t="s">
        <v>806</v>
      </c>
      <c r="B40" s="42" t="s">
        <v>807</v>
      </c>
      <c r="C40" s="150" t="s">
        <v>35</v>
      </c>
      <c r="E40" s="77"/>
      <c r="F40" s="159" t="str">
        <f>IF($C$42=0,"",IF(C40="[for completion]","",C40/$C$42))</f>
        <v/>
      </c>
      <c r="G40" s="50"/>
      <c r="H40"/>
      <c r="I40" s="42"/>
      <c r="L40" s="77"/>
      <c r="M40" s="51"/>
      <c r="N40" s="50"/>
    </row>
    <row r="41" spans="1:14" x14ac:dyDescent="0.35">
      <c r="A41" s="25" t="s">
        <v>808</v>
      </c>
      <c r="B41" s="42" t="s">
        <v>98</v>
      </c>
      <c r="C41" s="150" t="s">
        <v>35</v>
      </c>
      <c r="E41" s="62"/>
      <c r="F41" s="159" t="str">
        <f>IF($C$42=0,"",IF(C41="[for completion]","",C41/$C$42))</f>
        <v/>
      </c>
      <c r="G41" s="50"/>
      <c r="H41"/>
      <c r="I41" s="42"/>
      <c r="L41" s="62"/>
      <c r="M41" s="51"/>
      <c r="N41" s="50"/>
    </row>
    <row r="42" spans="1:14" x14ac:dyDescent="0.35">
      <c r="A42" s="25" t="s">
        <v>809</v>
      </c>
      <c r="B42" s="52" t="s">
        <v>100</v>
      </c>
      <c r="C42" s="152">
        <f>SUM(C39:C41)</f>
        <v>0</v>
      </c>
      <c r="D42" s="42"/>
      <c r="E42" s="62"/>
      <c r="F42" s="160">
        <f>SUM(F39:F41)</f>
        <v>0</v>
      </c>
      <c r="G42" s="50"/>
      <c r="H42"/>
      <c r="I42" s="42"/>
      <c r="L42" s="62"/>
      <c r="M42" s="51"/>
      <c r="N42" s="50"/>
    </row>
    <row r="43" spans="1:14" outlineLevel="1" x14ac:dyDescent="0.35">
      <c r="A43" s="25" t="s">
        <v>810</v>
      </c>
      <c r="B43" s="52"/>
      <c r="C43" s="42"/>
      <c r="D43" s="42"/>
      <c r="E43" s="62"/>
      <c r="F43" s="53"/>
      <c r="G43" s="50"/>
      <c r="H43"/>
      <c r="I43" s="42"/>
      <c r="L43" s="62"/>
      <c r="M43" s="51"/>
      <c r="N43" s="50"/>
    </row>
    <row r="44" spans="1:14" outlineLevel="1" x14ac:dyDescent="0.35">
      <c r="A44" s="25" t="s">
        <v>811</v>
      </c>
      <c r="B44" s="52"/>
      <c r="C44" s="42"/>
      <c r="D44" s="42"/>
      <c r="E44" s="62"/>
      <c r="F44" s="53"/>
      <c r="G44" s="50"/>
      <c r="H44"/>
      <c r="I44" s="42"/>
      <c r="L44" s="62"/>
      <c r="M44" s="51"/>
      <c r="N44" s="50"/>
    </row>
    <row r="45" spans="1:14" outlineLevel="1" x14ac:dyDescent="0.35">
      <c r="A45" s="25" t="s">
        <v>812</v>
      </c>
      <c r="B45" s="42"/>
      <c r="E45" s="62"/>
      <c r="F45" s="51"/>
      <c r="G45" s="50"/>
      <c r="H45"/>
      <c r="I45" s="42"/>
      <c r="L45" s="62"/>
      <c r="M45" s="51"/>
      <c r="N45" s="50"/>
    </row>
    <row r="46" spans="1:14" outlineLevel="1" x14ac:dyDescent="0.35">
      <c r="A46" s="25" t="s">
        <v>813</v>
      </c>
      <c r="B46" s="42"/>
      <c r="E46" s="62"/>
      <c r="F46" s="51"/>
      <c r="G46" s="50"/>
      <c r="H46"/>
      <c r="I46" s="42"/>
      <c r="L46" s="62"/>
      <c r="M46" s="51"/>
      <c r="N46" s="50"/>
    </row>
    <row r="47" spans="1:14" outlineLevel="1" x14ac:dyDescent="0.35">
      <c r="A47" s="25" t="s">
        <v>814</v>
      </c>
      <c r="B47" s="42"/>
      <c r="E47" s="62"/>
      <c r="F47" s="51"/>
      <c r="G47" s="50"/>
      <c r="H47"/>
      <c r="I47" s="42"/>
      <c r="L47" s="62"/>
      <c r="M47" s="51"/>
      <c r="N47" s="50"/>
    </row>
    <row r="48" spans="1:14" ht="15" customHeight="1" x14ac:dyDescent="0.35">
      <c r="A48" s="44"/>
      <c r="B48" s="45" t="s">
        <v>477</v>
      </c>
      <c r="C48" s="44" t="s">
        <v>783</v>
      </c>
      <c r="D48" s="44"/>
      <c r="E48" s="46"/>
      <c r="F48" s="47"/>
      <c r="G48" s="47"/>
      <c r="H48"/>
      <c r="I48" s="75"/>
      <c r="J48" s="39"/>
      <c r="K48" s="39"/>
      <c r="L48" s="31"/>
      <c r="M48" s="58"/>
      <c r="N48" s="58"/>
    </row>
    <row r="49" spans="1:14" x14ac:dyDescent="0.35">
      <c r="A49" s="25" t="s">
        <v>815</v>
      </c>
      <c r="B49" s="74" t="s">
        <v>479</v>
      </c>
      <c r="C49" s="144">
        <f>SUM(C50:C76)</f>
        <v>0</v>
      </c>
      <c r="G49" s="25"/>
      <c r="H49"/>
      <c r="I49" s="31"/>
      <c r="N49" s="25"/>
    </row>
    <row r="50" spans="1:14" x14ac:dyDescent="0.35">
      <c r="A50" s="25" t="s">
        <v>816</v>
      </c>
      <c r="B50" s="25" t="s">
        <v>481</v>
      </c>
      <c r="C50" s="144" t="s">
        <v>35</v>
      </c>
      <c r="G50" s="25"/>
      <c r="H50"/>
      <c r="N50" s="25"/>
    </row>
    <row r="51" spans="1:14" x14ac:dyDescent="0.35">
      <c r="A51" s="25" t="s">
        <v>817</v>
      </c>
      <c r="B51" s="25" t="s">
        <v>483</v>
      </c>
      <c r="C51" s="144" t="s">
        <v>35</v>
      </c>
      <c r="G51" s="25"/>
      <c r="H51"/>
      <c r="N51" s="25"/>
    </row>
    <row r="52" spans="1:14" x14ac:dyDescent="0.35">
      <c r="A52" s="25" t="s">
        <v>818</v>
      </c>
      <c r="B52" s="25" t="s">
        <v>485</v>
      </c>
      <c r="C52" s="144" t="s">
        <v>35</v>
      </c>
      <c r="G52" s="25"/>
      <c r="H52"/>
      <c r="N52" s="25"/>
    </row>
    <row r="53" spans="1:14" x14ac:dyDescent="0.35">
      <c r="A53" s="25" t="s">
        <v>819</v>
      </c>
      <c r="B53" s="25" t="s">
        <v>487</v>
      </c>
      <c r="C53" s="144" t="s">
        <v>35</v>
      </c>
      <c r="G53" s="25"/>
      <c r="H53"/>
      <c r="N53" s="25"/>
    </row>
    <row r="54" spans="1:14" x14ac:dyDescent="0.35">
      <c r="A54" s="25" t="s">
        <v>820</v>
      </c>
      <c r="B54" s="25" t="s">
        <v>489</v>
      </c>
      <c r="C54" s="144" t="s">
        <v>35</v>
      </c>
      <c r="G54" s="25"/>
      <c r="H54"/>
      <c r="N54" s="25"/>
    </row>
    <row r="55" spans="1:14" x14ac:dyDescent="0.35">
      <c r="A55" s="25" t="s">
        <v>821</v>
      </c>
      <c r="B55" s="25" t="s">
        <v>1945</v>
      </c>
      <c r="C55" s="144" t="s">
        <v>35</v>
      </c>
      <c r="G55" s="25"/>
      <c r="H55"/>
      <c r="N55" s="25"/>
    </row>
    <row r="56" spans="1:14" x14ac:dyDescent="0.35">
      <c r="A56" s="25" t="s">
        <v>822</v>
      </c>
      <c r="B56" s="25" t="s">
        <v>492</v>
      </c>
      <c r="C56" s="144" t="s">
        <v>35</v>
      </c>
      <c r="G56" s="25"/>
      <c r="H56"/>
      <c r="N56" s="25"/>
    </row>
    <row r="57" spans="1:14" x14ac:dyDescent="0.35">
      <c r="A57" s="25" t="s">
        <v>823</v>
      </c>
      <c r="B57" s="25" t="s">
        <v>494</v>
      </c>
      <c r="C57" s="144" t="s">
        <v>35</v>
      </c>
      <c r="G57" s="25"/>
      <c r="H57"/>
      <c r="N57" s="25"/>
    </row>
    <row r="58" spans="1:14" x14ac:dyDescent="0.35">
      <c r="A58" s="25" t="s">
        <v>824</v>
      </c>
      <c r="B58" s="25" t="s">
        <v>496</v>
      </c>
      <c r="C58" s="144" t="s">
        <v>35</v>
      </c>
      <c r="G58" s="25"/>
      <c r="H58"/>
      <c r="N58" s="25"/>
    </row>
    <row r="59" spans="1:14" x14ac:dyDescent="0.35">
      <c r="A59" s="25" t="s">
        <v>825</v>
      </c>
      <c r="B59" s="25" t="s">
        <v>498</v>
      </c>
      <c r="C59" s="144" t="s">
        <v>35</v>
      </c>
      <c r="G59" s="25"/>
      <c r="H59"/>
      <c r="N59" s="25"/>
    </row>
    <row r="60" spans="1:14" x14ac:dyDescent="0.35">
      <c r="A60" s="25" t="s">
        <v>826</v>
      </c>
      <c r="B60" s="25" t="s">
        <v>500</v>
      </c>
      <c r="C60" s="144" t="s">
        <v>35</v>
      </c>
      <c r="G60" s="25"/>
      <c r="H60"/>
      <c r="N60" s="25"/>
    </row>
    <row r="61" spans="1:14" x14ac:dyDescent="0.35">
      <c r="A61" s="25" t="s">
        <v>827</v>
      </c>
      <c r="B61" s="25" t="s">
        <v>502</v>
      </c>
      <c r="C61" s="144" t="s">
        <v>35</v>
      </c>
      <c r="G61" s="25"/>
      <c r="H61"/>
      <c r="N61" s="25"/>
    </row>
    <row r="62" spans="1:14" x14ac:dyDescent="0.35">
      <c r="A62" s="25" t="s">
        <v>828</v>
      </c>
      <c r="B62" s="25" t="s">
        <v>504</v>
      </c>
      <c r="C62" s="144" t="s">
        <v>35</v>
      </c>
      <c r="G62" s="25"/>
      <c r="H62"/>
      <c r="N62" s="25"/>
    </row>
    <row r="63" spans="1:14" x14ac:dyDescent="0.35">
      <c r="A63" s="25" t="s">
        <v>829</v>
      </c>
      <c r="B63" s="25" t="s">
        <v>506</v>
      </c>
      <c r="C63" s="144" t="s">
        <v>35</v>
      </c>
      <c r="G63" s="25"/>
      <c r="H63"/>
      <c r="N63" s="25"/>
    </row>
    <row r="64" spans="1:14" x14ac:dyDescent="0.35">
      <c r="A64" s="25" t="s">
        <v>830</v>
      </c>
      <c r="B64" s="25" t="s">
        <v>508</v>
      </c>
      <c r="C64" s="144" t="s">
        <v>35</v>
      </c>
      <c r="G64" s="25"/>
      <c r="H64"/>
      <c r="N64" s="25"/>
    </row>
    <row r="65" spans="1:14" x14ac:dyDescent="0.35">
      <c r="A65" s="25" t="s">
        <v>831</v>
      </c>
      <c r="B65" s="25" t="s">
        <v>3</v>
      </c>
      <c r="C65" s="144" t="s">
        <v>35</v>
      </c>
      <c r="G65" s="25"/>
      <c r="H65"/>
      <c r="N65" s="25"/>
    </row>
    <row r="66" spans="1:14" x14ac:dyDescent="0.35">
      <c r="A66" s="25" t="s">
        <v>832</v>
      </c>
      <c r="B66" s="25" t="s">
        <v>511</v>
      </c>
      <c r="C66" s="144" t="s">
        <v>35</v>
      </c>
      <c r="G66" s="25"/>
      <c r="H66"/>
      <c r="N66" s="25"/>
    </row>
    <row r="67" spans="1:14" x14ac:dyDescent="0.35">
      <c r="A67" s="25" t="s">
        <v>833</v>
      </c>
      <c r="B67" s="25" t="s">
        <v>513</v>
      </c>
      <c r="C67" s="144" t="s">
        <v>35</v>
      </c>
      <c r="G67" s="25"/>
      <c r="H67"/>
      <c r="N67" s="25"/>
    </row>
    <row r="68" spans="1:14" x14ac:dyDescent="0.35">
      <c r="A68" s="25" t="s">
        <v>834</v>
      </c>
      <c r="B68" s="25" t="s">
        <v>515</v>
      </c>
      <c r="C68" s="144" t="s">
        <v>35</v>
      </c>
      <c r="G68" s="25"/>
      <c r="H68"/>
      <c r="N68" s="25"/>
    </row>
    <row r="69" spans="1:14" x14ac:dyDescent="0.35">
      <c r="A69" s="203" t="s">
        <v>835</v>
      </c>
      <c r="B69" s="25" t="s">
        <v>517</v>
      </c>
      <c r="C69" s="144" t="s">
        <v>35</v>
      </c>
      <c r="G69" s="25"/>
      <c r="H69"/>
      <c r="N69" s="25"/>
    </row>
    <row r="70" spans="1:14" x14ac:dyDescent="0.35">
      <c r="A70" s="203" t="s">
        <v>836</v>
      </c>
      <c r="B70" s="25" t="s">
        <v>519</v>
      </c>
      <c r="C70" s="144" t="s">
        <v>35</v>
      </c>
      <c r="G70" s="25"/>
      <c r="H70"/>
      <c r="N70" s="25"/>
    </row>
    <row r="71" spans="1:14" x14ac:dyDescent="0.35">
      <c r="A71" s="203" t="s">
        <v>837</v>
      </c>
      <c r="B71" s="25" t="s">
        <v>521</v>
      </c>
      <c r="C71" s="144" t="s">
        <v>35</v>
      </c>
      <c r="G71" s="25"/>
      <c r="H71"/>
      <c r="N71" s="25"/>
    </row>
    <row r="72" spans="1:14" x14ac:dyDescent="0.35">
      <c r="A72" s="203" t="s">
        <v>838</v>
      </c>
      <c r="B72" s="25" t="s">
        <v>523</v>
      </c>
      <c r="C72" s="144" t="s">
        <v>35</v>
      </c>
      <c r="G72" s="25"/>
      <c r="H72"/>
      <c r="N72" s="25"/>
    </row>
    <row r="73" spans="1:14" x14ac:dyDescent="0.35">
      <c r="A73" s="203" t="s">
        <v>839</v>
      </c>
      <c r="B73" s="25" t="s">
        <v>525</v>
      </c>
      <c r="C73" s="144" t="s">
        <v>35</v>
      </c>
      <c r="G73" s="25"/>
      <c r="H73"/>
      <c r="N73" s="25"/>
    </row>
    <row r="74" spans="1:14" x14ac:dyDescent="0.35">
      <c r="A74" s="203" t="s">
        <v>840</v>
      </c>
      <c r="B74" s="25" t="s">
        <v>527</v>
      </c>
      <c r="C74" s="144" t="s">
        <v>35</v>
      </c>
      <c r="G74" s="25"/>
      <c r="H74"/>
      <c r="N74" s="25"/>
    </row>
    <row r="75" spans="1:14" x14ac:dyDescent="0.35">
      <c r="A75" s="203" t="s">
        <v>841</v>
      </c>
      <c r="B75" s="25" t="s">
        <v>529</v>
      </c>
      <c r="C75" s="144" t="s">
        <v>35</v>
      </c>
      <c r="G75" s="25"/>
      <c r="H75"/>
      <c r="N75" s="25"/>
    </row>
    <row r="76" spans="1:14" x14ac:dyDescent="0.35">
      <c r="A76" s="203" t="s">
        <v>842</v>
      </c>
      <c r="B76" s="25" t="s">
        <v>6</v>
      </c>
      <c r="C76" s="144" t="s">
        <v>35</v>
      </c>
      <c r="G76" s="25"/>
      <c r="H76"/>
      <c r="N76" s="25"/>
    </row>
    <row r="77" spans="1:14" x14ac:dyDescent="0.35">
      <c r="A77" s="203" t="s">
        <v>843</v>
      </c>
      <c r="B77" s="74" t="s">
        <v>270</v>
      </c>
      <c r="C77" s="144">
        <f>SUM(C78:C80)</f>
        <v>0</v>
      </c>
      <c r="G77" s="25"/>
      <c r="H77"/>
      <c r="I77" s="31"/>
      <c r="N77" s="25"/>
    </row>
    <row r="78" spans="1:14" x14ac:dyDescent="0.35">
      <c r="A78" s="203" t="s">
        <v>844</v>
      </c>
      <c r="B78" s="25" t="s">
        <v>535</v>
      </c>
      <c r="C78" s="144" t="s">
        <v>35</v>
      </c>
      <c r="G78" s="25"/>
      <c r="H78"/>
      <c r="N78" s="25"/>
    </row>
    <row r="79" spans="1:14" x14ac:dyDescent="0.35">
      <c r="A79" s="203" t="s">
        <v>845</v>
      </c>
      <c r="B79" s="25" t="s">
        <v>537</v>
      </c>
      <c r="C79" s="144" t="s">
        <v>35</v>
      </c>
      <c r="G79" s="25"/>
      <c r="H79"/>
      <c r="N79" s="25"/>
    </row>
    <row r="80" spans="1:14" x14ac:dyDescent="0.35">
      <c r="A80" s="203" t="s">
        <v>846</v>
      </c>
      <c r="B80" s="25" t="s">
        <v>2</v>
      </c>
      <c r="C80" s="144" t="s">
        <v>35</v>
      </c>
      <c r="G80" s="25"/>
      <c r="H80"/>
      <c r="N80" s="25"/>
    </row>
    <row r="81" spans="1:14" x14ac:dyDescent="0.35">
      <c r="A81" s="203" t="s">
        <v>847</v>
      </c>
      <c r="B81" s="74" t="s">
        <v>98</v>
      </c>
      <c r="C81" s="144">
        <f>SUM(C82:C92)</f>
        <v>0</v>
      </c>
      <c r="G81" s="25"/>
      <c r="H81"/>
      <c r="I81" s="31"/>
      <c r="N81" s="25"/>
    </row>
    <row r="82" spans="1:14" x14ac:dyDescent="0.35">
      <c r="A82" s="203" t="s">
        <v>848</v>
      </c>
      <c r="B82" s="42" t="s">
        <v>272</v>
      </c>
      <c r="C82" s="144" t="s">
        <v>35</v>
      </c>
      <c r="G82" s="25"/>
      <c r="H82"/>
      <c r="I82" s="42"/>
      <c r="N82" s="25"/>
    </row>
    <row r="83" spans="1:14" x14ac:dyDescent="0.35">
      <c r="A83" s="203" t="s">
        <v>849</v>
      </c>
      <c r="B83" s="203" t="s">
        <v>532</v>
      </c>
      <c r="C83" s="144" t="s">
        <v>35</v>
      </c>
      <c r="D83" s="203"/>
      <c r="E83" s="203"/>
      <c r="F83" s="203"/>
      <c r="G83" s="203"/>
      <c r="H83" s="191"/>
      <c r="I83" s="192"/>
      <c r="J83" s="203"/>
      <c r="K83" s="203"/>
      <c r="L83" s="203"/>
      <c r="M83" s="203"/>
      <c r="N83" s="203"/>
    </row>
    <row r="84" spans="1:14" x14ac:dyDescent="0.35">
      <c r="A84" s="203" t="s">
        <v>850</v>
      </c>
      <c r="B84" s="42" t="s">
        <v>274</v>
      </c>
      <c r="C84" s="144" t="s">
        <v>35</v>
      </c>
      <c r="G84" s="25"/>
      <c r="H84"/>
      <c r="I84" s="42"/>
      <c r="N84" s="25"/>
    </row>
    <row r="85" spans="1:14" x14ac:dyDescent="0.35">
      <c r="A85" s="203" t="s">
        <v>851</v>
      </c>
      <c r="B85" s="42" t="s">
        <v>276</v>
      </c>
      <c r="C85" s="144" t="s">
        <v>35</v>
      </c>
      <c r="G85" s="25"/>
      <c r="H85"/>
      <c r="I85" s="42"/>
      <c r="N85" s="25"/>
    </row>
    <row r="86" spans="1:14" x14ac:dyDescent="0.35">
      <c r="A86" s="203" t="s">
        <v>852</v>
      </c>
      <c r="B86" s="42" t="s">
        <v>12</v>
      </c>
      <c r="C86" s="144" t="s">
        <v>35</v>
      </c>
      <c r="G86" s="25"/>
      <c r="H86"/>
      <c r="I86" s="42"/>
      <c r="N86" s="25"/>
    </row>
    <row r="87" spans="1:14" x14ac:dyDescent="0.35">
      <c r="A87" s="203" t="s">
        <v>853</v>
      </c>
      <c r="B87" s="42" t="s">
        <v>279</v>
      </c>
      <c r="C87" s="144" t="s">
        <v>35</v>
      </c>
      <c r="G87" s="25"/>
      <c r="H87"/>
      <c r="I87" s="42"/>
      <c r="N87" s="25"/>
    </row>
    <row r="88" spans="1:14" x14ac:dyDescent="0.35">
      <c r="A88" s="203" t="s">
        <v>854</v>
      </c>
      <c r="B88" s="42" t="s">
        <v>281</v>
      </c>
      <c r="C88" s="144" t="s">
        <v>35</v>
      </c>
      <c r="G88" s="25"/>
      <c r="H88"/>
      <c r="I88" s="42"/>
      <c r="N88" s="25"/>
    </row>
    <row r="89" spans="1:14" x14ac:dyDescent="0.35">
      <c r="A89" s="203" t="s">
        <v>855</v>
      </c>
      <c r="B89" s="42" t="s">
        <v>283</v>
      </c>
      <c r="C89" s="144" t="s">
        <v>35</v>
      </c>
      <c r="G89" s="25"/>
      <c r="H89"/>
      <c r="I89" s="42"/>
      <c r="N89" s="25"/>
    </row>
    <row r="90" spans="1:14" x14ac:dyDescent="0.35">
      <c r="A90" s="203" t="s">
        <v>856</v>
      </c>
      <c r="B90" s="42" t="s">
        <v>285</v>
      </c>
      <c r="C90" s="144" t="s">
        <v>35</v>
      </c>
      <c r="G90" s="25"/>
      <c r="H90"/>
      <c r="I90" s="42"/>
      <c r="N90" s="25"/>
    </row>
    <row r="91" spans="1:14" x14ac:dyDescent="0.35">
      <c r="A91" s="203" t="s">
        <v>857</v>
      </c>
      <c r="B91" s="42" t="s">
        <v>287</v>
      </c>
      <c r="C91" s="144" t="s">
        <v>35</v>
      </c>
      <c r="G91" s="25"/>
      <c r="H91"/>
      <c r="I91" s="42"/>
      <c r="N91" s="25"/>
    </row>
    <row r="92" spans="1:14" x14ac:dyDescent="0.35">
      <c r="A92" s="203" t="s">
        <v>858</v>
      </c>
      <c r="B92" s="42" t="s">
        <v>98</v>
      </c>
      <c r="C92" s="144" t="s">
        <v>35</v>
      </c>
      <c r="G92" s="25"/>
      <c r="H92"/>
      <c r="I92" s="42"/>
      <c r="N92" s="25"/>
    </row>
    <row r="93" spans="1:14" outlineLevel="1" x14ac:dyDescent="0.35">
      <c r="A93" s="25" t="s">
        <v>859</v>
      </c>
      <c r="B93" s="54" t="s">
        <v>102</v>
      </c>
      <c r="C93" s="144"/>
      <c r="G93" s="25"/>
      <c r="H93"/>
      <c r="I93" s="42"/>
      <c r="N93" s="25"/>
    </row>
    <row r="94" spans="1:14" outlineLevel="1" x14ac:dyDescent="0.35">
      <c r="A94" s="25" t="s">
        <v>860</v>
      </c>
      <c r="B94" s="54" t="s">
        <v>102</v>
      </c>
      <c r="C94" s="144"/>
      <c r="G94" s="25"/>
      <c r="H94"/>
      <c r="I94" s="42"/>
      <c r="N94" s="25"/>
    </row>
    <row r="95" spans="1:14" outlineLevel="1" x14ac:dyDescent="0.35">
      <c r="A95" s="25" t="s">
        <v>861</v>
      </c>
      <c r="B95" s="54" t="s">
        <v>102</v>
      </c>
      <c r="C95" s="144"/>
      <c r="G95" s="25"/>
      <c r="H95"/>
      <c r="I95" s="42"/>
      <c r="N95" s="25"/>
    </row>
    <row r="96" spans="1:14" outlineLevel="1" x14ac:dyDescent="0.35">
      <c r="A96" s="25" t="s">
        <v>862</v>
      </c>
      <c r="B96" s="54" t="s">
        <v>102</v>
      </c>
      <c r="C96" s="144"/>
      <c r="G96" s="25"/>
      <c r="H96"/>
      <c r="I96" s="42"/>
      <c r="N96" s="25"/>
    </row>
    <row r="97" spans="1:14" outlineLevel="1" x14ac:dyDescent="0.35">
      <c r="A97" s="25" t="s">
        <v>863</v>
      </c>
      <c r="B97" s="54" t="s">
        <v>102</v>
      </c>
      <c r="C97" s="144"/>
      <c r="G97" s="25"/>
      <c r="H97"/>
      <c r="I97" s="42"/>
      <c r="N97" s="25"/>
    </row>
    <row r="98" spans="1:14" outlineLevel="1" x14ac:dyDescent="0.35">
      <c r="A98" s="25" t="s">
        <v>864</v>
      </c>
      <c r="B98" s="54" t="s">
        <v>102</v>
      </c>
      <c r="C98" s="144"/>
      <c r="G98" s="25"/>
      <c r="H98"/>
      <c r="I98" s="42"/>
      <c r="N98" s="25"/>
    </row>
    <row r="99" spans="1:14" outlineLevel="1" x14ac:dyDescent="0.35">
      <c r="A99" s="25" t="s">
        <v>865</v>
      </c>
      <c r="B99" s="54" t="s">
        <v>102</v>
      </c>
      <c r="C99" s="144"/>
      <c r="G99" s="25"/>
      <c r="H99"/>
      <c r="I99" s="42"/>
      <c r="N99" s="25"/>
    </row>
    <row r="100" spans="1:14" outlineLevel="1" x14ac:dyDescent="0.35">
      <c r="A100" s="25" t="s">
        <v>866</v>
      </c>
      <c r="B100" s="54" t="s">
        <v>102</v>
      </c>
      <c r="C100" s="144"/>
      <c r="G100" s="25"/>
      <c r="H100"/>
      <c r="I100" s="42"/>
      <c r="N100" s="25"/>
    </row>
    <row r="101" spans="1:14" outlineLevel="1" x14ac:dyDescent="0.35">
      <c r="A101" s="25" t="s">
        <v>867</v>
      </c>
      <c r="B101" s="54" t="s">
        <v>102</v>
      </c>
      <c r="C101" s="144"/>
      <c r="G101" s="25"/>
      <c r="H101"/>
      <c r="I101" s="42"/>
      <c r="N101" s="25"/>
    </row>
    <row r="102" spans="1:14" outlineLevel="1" x14ac:dyDescent="0.35">
      <c r="A102" s="25" t="s">
        <v>868</v>
      </c>
      <c r="B102" s="54" t="s">
        <v>102</v>
      </c>
      <c r="C102" s="144"/>
      <c r="G102" s="25"/>
      <c r="H102"/>
      <c r="I102" s="42"/>
      <c r="N102" s="25"/>
    </row>
    <row r="103" spans="1:14" ht="15" customHeight="1" x14ac:dyDescent="0.35">
      <c r="A103" s="44"/>
      <c r="B103" s="158" t="s">
        <v>1555</v>
      </c>
      <c r="C103" s="145" t="s">
        <v>783</v>
      </c>
      <c r="D103" s="44"/>
      <c r="E103" s="46"/>
      <c r="F103" s="44"/>
      <c r="G103" s="47"/>
      <c r="H103"/>
      <c r="I103" s="75"/>
      <c r="J103" s="39"/>
      <c r="K103" s="39"/>
      <c r="L103" s="31"/>
      <c r="M103" s="39"/>
      <c r="N103" s="58"/>
    </row>
    <row r="104" spans="1:14" x14ac:dyDescent="0.35">
      <c r="A104" s="25" t="s">
        <v>869</v>
      </c>
      <c r="B104" s="42" t="s">
        <v>560</v>
      </c>
      <c r="C104" s="144" t="s">
        <v>35</v>
      </c>
      <c r="G104" s="25"/>
      <c r="H104"/>
      <c r="I104" s="42"/>
      <c r="N104" s="25"/>
    </row>
    <row r="105" spans="1:14" x14ac:dyDescent="0.35">
      <c r="A105" s="25" t="s">
        <v>870</v>
      </c>
      <c r="B105" s="42" t="s">
        <v>560</v>
      </c>
      <c r="C105" s="144" t="s">
        <v>35</v>
      </c>
      <c r="G105" s="25"/>
      <c r="H105"/>
      <c r="I105" s="42"/>
      <c r="N105" s="25"/>
    </row>
    <row r="106" spans="1:14" x14ac:dyDescent="0.35">
      <c r="A106" s="25" t="s">
        <v>871</v>
      </c>
      <c r="B106" s="42" t="s">
        <v>560</v>
      </c>
      <c r="C106" s="144" t="s">
        <v>35</v>
      </c>
      <c r="G106" s="25"/>
      <c r="H106"/>
      <c r="I106" s="42"/>
      <c r="N106" s="25"/>
    </row>
    <row r="107" spans="1:14" x14ac:dyDescent="0.35">
      <c r="A107" s="25" t="s">
        <v>872</v>
      </c>
      <c r="B107" s="42" t="s">
        <v>560</v>
      </c>
      <c r="C107" s="144" t="s">
        <v>35</v>
      </c>
      <c r="G107" s="25"/>
      <c r="H107"/>
      <c r="I107" s="42"/>
      <c r="N107" s="25"/>
    </row>
    <row r="108" spans="1:14" x14ac:dyDescent="0.35">
      <c r="A108" s="25" t="s">
        <v>873</v>
      </c>
      <c r="B108" s="42" t="s">
        <v>560</v>
      </c>
      <c r="C108" s="144" t="s">
        <v>35</v>
      </c>
      <c r="G108" s="25"/>
      <c r="H108"/>
      <c r="I108" s="42"/>
      <c r="N108" s="25"/>
    </row>
    <row r="109" spans="1:14" x14ac:dyDescent="0.35">
      <c r="A109" s="25" t="s">
        <v>874</v>
      </c>
      <c r="B109" s="42" t="s">
        <v>560</v>
      </c>
      <c r="C109" s="144" t="s">
        <v>35</v>
      </c>
      <c r="G109" s="25"/>
      <c r="H109"/>
      <c r="I109" s="42"/>
      <c r="N109" s="25"/>
    </row>
    <row r="110" spans="1:14" x14ac:dyDescent="0.35">
      <c r="A110" s="25" t="s">
        <v>875</v>
      </c>
      <c r="B110" s="42" t="s">
        <v>560</v>
      </c>
      <c r="C110" s="144" t="s">
        <v>35</v>
      </c>
      <c r="G110" s="25"/>
      <c r="H110"/>
      <c r="I110" s="42"/>
      <c r="N110" s="25"/>
    </row>
    <row r="111" spans="1:14" x14ac:dyDescent="0.35">
      <c r="A111" s="25" t="s">
        <v>876</v>
      </c>
      <c r="B111" s="42" t="s">
        <v>560</v>
      </c>
      <c r="C111" s="144" t="s">
        <v>35</v>
      </c>
      <c r="G111" s="25"/>
      <c r="H111"/>
      <c r="I111" s="42"/>
      <c r="N111" s="25"/>
    </row>
    <row r="112" spans="1:14" x14ac:dyDescent="0.35">
      <c r="A112" s="25" t="s">
        <v>877</v>
      </c>
      <c r="B112" s="42" t="s">
        <v>560</v>
      </c>
      <c r="C112" s="144" t="s">
        <v>35</v>
      </c>
      <c r="G112" s="25"/>
      <c r="H112"/>
      <c r="I112" s="42"/>
      <c r="N112" s="25"/>
    </row>
    <row r="113" spans="1:14" x14ac:dyDescent="0.35">
      <c r="A113" s="25" t="s">
        <v>878</v>
      </c>
      <c r="B113" s="42" t="s">
        <v>560</v>
      </c>
      <c r="C113" s="144" t="s">
        <v>35</v>
      </c>
      <c r="G113" s="25"/>
      <c r="H113"/>
      <c r="I113" s="42"/>
      <c r="N113" s="25"/>
    </row>
    <row r="114" spans="1:14" x14ac:dyDescent="0.35">
      <c r="A114" s="25" t="s">
        <v>879</v>
      </c>
      <c r="B114" s="42" t="s">
        <v>560</v>
      </c>
      <c r="C114" s="144" t="s">
        <v>35</v>
      </c>
      <c r="G114" s="25"/>
      <c r="H114"/>
      <c r="I114" s="42"/>
      <c r="N114" s="25"/>
    </row>
    <row r="115" spans="1:14" x14ac:dyDescent="0.35">
      <c r="A115" s="25" t="s">
        <v>880</v>
      </c>
      <c r="B115" s="42" t="s">
        <v>560</v>
      </c>
      <c r="C115" s="144" t="s">
        <v>35</v>
      </c>
      <c r="G115" s="25"/>
      <c r="H115"/>
      <c r="I115" s="42"/>
      <c r="N115" s="25"/>
    </row>
    <row r="116" spans="1:14" x14ac:dyDescent="0.35">
      <c r="A116" s="25" t="s">
        <v>881</v>
      </c>
      <c r="B116" s="42" t="s">
        <v>560</v>
      </c>
      <c r="C116" s="144" t="s">
        <v>35</v>
      </c>
      <c r="G116" s="25"/>
      <c r="H116"/>
      <c r="I116" s="42"/>
      <c r="N116" s="25"/>
    </row>
    <row r="117" spans="1:14" x14ac:dyDescent="0.35">
      <c r="A117" s="25" t="s">
        <v>882</v>
      </c>
      <c r="B117" s="42" t="s">
        <v>560</v>
      </c>
      <c r="C117" s="144" t="s">
        <v>35</v>
      </c>
      <c r="G117" s="25"/>
      <c r="H117"/>
      <c r="I117" s="42"/>
      <c r="N117" s="25"/>
    </row>
    <row r="118" spans="1:14" x14ac:dyDescent="0.35">
      <c r="A118" s="25" t="s">
        <v>883</v>
      </c>
      <c r="B118" s="42" t="s">
        <v>560</v>
      </c>
      <c r="C118" s="144" t="s">
        <v>35</v>
      </c>
      <c r="G118" s="25"/>
      <c r="H118"/>
      <c r="I118" s="42"/>
      <c r="N118" s="25"/>
    </row>
    <row r="119" spans="1:14" x14ac:dyDescent="0.35">
      <c r="A119" s="25" t="s">
        <v>884</v>
      </c>
      <c r="B119" s="42" t="s">
        <v>560</v>
      </c>
      <c r="C119" s="144" t="s">
        <v>35</v>
      </c>
      <c r="G119" s="25"/>
      <c r="H119"/>
      <c r="I119" s="42"/>
      <c r="N119" s="25"/>
    </row>
    <row r="120" spans="1:14" x14ac:dyDescent="0.35">
      <c r="A120" s="25" t="s">
        <v>885</v>
      </c>
      <c r="B120" s="42" t="s">
        <v>560</v>
      </c>
      <c r="C120" s="144" t="s">
        <v>35</v>
      </c>
      <c r="G120" s="25"/>
      <c r="H120"/>
      <c r="I120" s="42"/>
      <c r="N120" s="25"/>
    </row>
    <row r="121" spans="1:14" x14ac:dyDescent="0.35">
      <c r="A121" s="25" t="s">
        <v>886</v>
      </c>
      <c r="B121" s="42" t="s">
        <v>560</v>
      </c>
      <c r="C121" s="144" t="s">
        <v>35</v>
      </c>
      <c r="G121" s="25"/>
      <c r="H121"/>
      <c r="I121" s="42"/>
      <c r="N121" s="25"/>
    </row>
    <row r="122" spans="1:14" x14ac:dyDescent="0.35">
      <c r="A122" s="25" t="s">
        <v>887</v>
      </c>
      <c r="B122" s="42" t="s">
        <v>560</v>
      </c>
      <c r="C122" s="144" t="s">
        <v>35</v>
      </c>
      <c r="G122" s="25"/>
      <c r="H122"/>
      <c r="I122" s="42"/>
      <c r="N122" s="25"/>
    </row>
    <row r="123" spans="1:14" x14ac:dyDescent="0.35">
      <c r="A123" s="25" t="s">
        <v>888</v>
      </c>
      <c r="B123" s="42" t="s">
        <v>560</v>
      </c>
      <c r="C123" s="144" t="s">
        <v>35</v>
      </c>
      <c r="G123" s="25"/>
      <c r="H123"/>
      <c r="I123" s="42"/>
      <c r="N123" s="25"/>
    </row>
    <row r="124" spans="1:14" x14ac:dyDescent="0.35">
      <c r="A124" s="25" t="s">
        <v>889</v>
      </c>
      <c r="B124" s="42" t="s">
        <v>560</v>
      </c>
      <c r="C124" s="144" t="s">
        <v>35</v>
      </c>
      <c r="G124" s="25"/>
      <c r="H124"/>
      <c r="I124" s="42"/>
      <c r="N124" s="25"/>
    </row>
    <row r="125" spans="1:14" x14ac:dyDescent="0.35">
      <c r="A125" s="25" t="s">
        <v>890</v>
      </c>
      <c r="B125" s="42" t="s">
        <v>560</v>
      </c>
      <c r="C125" s="144" t="s">
        <v>35</v>
      </c>
      <c r="G125" s="25"/>
      <c r="H125"/>
      <c r="I125" s="42"/>
      <c r="N125" s="25"/>
    </row>
    <row r="126" spans="1:14" x14ac:dyDescent="0.35">
      <c r="A126" s="25" t="s">
        <v>891</v>
      </c>
      <c r="B126" s="42" t="s">
        <v>560</v>
      </c>
      <c r="C126" s="144" t="s">
        <v>35</v>
      </c>
      <c r="G126" s="25"/>
      <c r="H126"/>
      <c r="I126" s="42"/>
      <c r="N126" s="25"/>
    </row>
    <row r="127" spans="1:14" x14ac:dyDescent="0.35">
      <c r="A127" s="25" t="s">
        <v>892</v>
      </c>
      <c r="B127" s="42" t="s">
        <v>560</v>
      </c>
      <c r="C127" s="144" t="s">
        <v>35</v>
      </c>
      <c r="G127" s="25"/>
      <c r="H127"/>
      <c r="I127" s="42"/>
      <c r="N127" s="25"/>
    </row>
    <row r="128" spans="1:14" x14ac:dyDescent="0.35">
      <c r="A128" s="25" t="s">
        <v>893</v>
      </c>
      <c r="B128" s="42" t="s">
        <v>560</v>
      </c>
      <c r="C128" s="25" t="s">
        <v>35</v>
      </c>
      <c r="G128" s="25"/>
      <c r="H128"/>
      <c r="I128" s="42"/>
      <c r="N128" s="25"/>
    </row>
    <row r="129" spans="1:14" x14ac:dyDescent="0.35">
      <c r="A129" s="44"/>
      <c r="B129" s="45" t="s">
        <v>591</v>
      </c>
      <c r="C129" s="44" t="s">
        <v>783</v>
      </c>
      <c r="D129" s="44"/>
      <c r="E129" s="44"/>
      <c r="F129" s="47"/>
      <c r="G129" s="47"/>
      <c r="H129"/>
      <c r="I129" s="75"/>
      <c r="J129" s="39"/>
      <c r="K129" s="39"/>
      <c r="L129" s="39"/>
      <c r="M129" s="58"/>
      <c r="N129" s="58"/>
    </row>
    <row r="130" spans="1:14" x14ac:dyDescent="0.35">
      <c r="A130" s="25" t="s">
        <v>894</v>
      </c>
      <c r="B130" s="25" t="s">
        <v>593</v>
      </c>
      <c r="C130" s="144" t="s">
        <v>35</v>
      </c>
      <c r="D130"/>
      <c r="E130"/>
      <c r="F130"/>
      <c r="G130"/>
      <c r="H130"/>
      <c r="K130" s="67"/>
      <c r="L130" s="67"/>
      <c r="M130" s="67"/>
      <c r="N130" s="67"/>
    </row>
    <row r="131" spans="1:14" x14ac:dyDescent="0.35">
      <c r="A131" s="25" t="s">
        <v>895</v>
      </c>
      <c r="B131" s="25" t="s">
        <v>595</v>
      </c>
      <c r="C131" s="144" t="s">
        <v>35</v>
      </c>
      <c r="D131"/>
      <c r="E131"/>
      <c r="F131"/>
      <c r="G131"/>
      <c r="H131"/>
      <c r="K131" s="67"/>
      <c r="L131" s="67"/>
      <c r="M131" s="67"/>
      <c r="N131" s="67"/>
    </row>
    <row r="132" spans="1:14" x14ac:dyDescent="0.35">
      <c r="A132" s="25" t="s">
        <v>896</v>
      </c>
      <c r="B132" s="25" t="s">
        <v>98</v>
      </c>
      <c r="C132" s="144" t="s">
        <v>35</v>
      </c>
      <c r="D132"/>
      <c r="E132"/>
      <c r="F132"/>
      <c r="G132"/>
      <c r="H132"/>
      <c r="K132" s="67"/>
      <c r="L132" s="67"/>
      <c r="M132" s="67"/>
      <c r="N132" s="67"/>
    </row>
    <row r="133" spans="1:14" outlineLevel="1" x14ac:dyDescent="0.35">
      <c r="A133" s="25" t="s">
        <v>897</v>
      </c>
      <c r="C133" s="144"/>
      <c r="D133"/>
      <c r="E133"/>
      <c r="F133"/>
      <c r="G133"/>
      <c r="H133"/>
      <c r="K133" s="67"/>
      <c r="L133" s="67"/>
      <c r="M133" s="67"/>
      <c r="N133" s="67"/>
    </row>
    <row r="134" spans="1:14" outlineLevel="1" x14ac:dyDescent="0.35">
      <c r="A134" s="25" t="s">
        <v>898</v>
      </c>
      <c r="C134" s="144"/>
      <c r="D134"/>
      <c r="E134"/>
      <c r="F134"/>
      <c r="G134"/>
      <c r="H134"/>
      <c r="K134" s="67"/>
      <c r="L134" s="67"/>
      <c r="M134" s="67"/>
      <c r="N134" s="67"/>
    </row>
    <row r="135" spans="1:14" outlineLevel="1" x14ac:dyDescent="0.35">
      <c r="A135" s="25" t="s">
        <v>899</v>
      </c>
      <c r="C135" s="144"/>
      <c r="D135"/>
      <c r="E135"/>
      <c r="F135"/>
      <c r="G135"/>
      <c r="H135"/>
      <c r="K135" s="67"/>
      <c r="L135" s="67"/>
      <c r="M135" s="67"/>
      <c r="N135" s="67"/>
    </row>
    <row r="136" spans="1:14" outlineLevel="1" x14ac:dyDescent="0.35">
      <c r="A136" s="25" t="s">
        <v>900</v>
      </c>
      <c r="C136" s="144"/>
      <c r="D136"/>
      <c r="E136"/>
      <c r="F136"/>
      <c r="G136"/>
      <c r="H136"/>
      <c r="K136" s="67"/>
      <c r="L136" s="67"/>
      <c r="M136" s="67"/>
      <c r="N136" s="67"/>
    </row>
    <row r="137" spans="1:14" x14ac:dyDescent="0.35">
      <c r="A137" s="44"/>
      <c r="B137" s="45" t="s">
        <v>603</v>
      </c>
      <c r="C137" s="44" t="s">
        <v>783</v>
      </c>
      <c r="D137" s="44"/>
      <c r="E137" s="44"/>
      <c r="F137" s="47"/>
      <c r="G137" s="47"/>
      <c r="H137"/>
      <c r="I137" s="75"/>
      <c r="J137" s="39"/>
      <c r="K137" s="39"/>
      <c r="L137" s="39"/>
      <c r="M137" s="58"/>
      <c r="N137" s="58"/>
    </row>
    <row r="138" spans="1:14" x14ac:dyDescent="0.35">
      <c r="A138" s="25" t="s">
        <v>901</v>
      </c>
      <c r="B138" s="25" t="s">
        <v>605</v>
      </c>
      <c r="C138" s="144" t="s">
        <v>35</v>
      </c>
      <c r="D138" s="77"/>
      <c r="E138" s="77"/>
      <c r="F138" s="62"/>
      <c r="G138" s="50"/>
      <c r="H138"/>
      <c r="K138" s="77"/>
      <c r="L138" s="77"/>
      <c r="M138" s="62"/>
      <c r="N138" s="50"/>
    </row>
    <row r="139" spans="1:14" x14ac:dyDescent="0.35">
      <c r="A139" s="25" t="s">
        <v>902</v>
      </c>
      <c r="B139" s="25" t="s">
        <v>607</v>
      </c>
      <c r="C139" s="144" t="s">
        <v>35</v>
      </c>
      <c r="D139" s="77"/>
      <c r="E139" s="77"/>
      <c r="F139" s="62"/>
      <c r="G139" s="50"/>
      <c r="H139"/>
      <c r="K139" s="77"/>
      <c r="L139" s="77"/>
      <c r="M139" s="62"/>
      <c r="N139" s="50"/>
    </row>
    <row r="140" spans="1:14" x14ac:dyDescent="0.35">
      <c r="A140" s="25" t="s">
        <v>903</v>
      </c>
      <c r="B140" s="25" t="s">
        <v>98</v>
      </c>
      <c r="C140" s="144" t="s">
        <v>35</v>
      </c>
      <c r="D140" s="77"/>
      <c r="E140" s="77"/>
      <c r="F140" s="62"/>
      <c r="G140" s="50"/>
      <c r="H140"/>
      <c r="K140" s="77"/>
      <c r="L140" s="77"/>
      <c r="M140" s="62"/>
      <c r="N140" s="50"/>
    </row>
    <row r="141" spans="1:14" outlineLevel="1" x14ac:dyDescent="0.35">
      <c r="A141" s="25" t="s">
        <v>904</v>
      </c>
      <c r="C141" s="144"/>
      <c r="D141" s="77"/>
      <c r="E141" s="77"/>
      <c r="F141" s="62"/>
      <c r="G141" s="50"/>
      <c r="H141"/>
      <c r="K141" s="77"/>
      <c r="L141" s="77"/>
      <c r="M141" s="62"/>
      <c r="N141" s="50"/>
    </row>
    <row r="142" spans="1:14" outlineLevel="1" x14ac:dyDescent="0.35">
      <c r="A142" s="25" t="s">
        <v>905</v>
      </c>
      <c r="C142" s="144"/>
      <c r="D142" s="77"/>
      <c r="E142" s="77"/>
      <c r="F142" s="62"/>
      <c r="G142" s="50"/>
      <c r="H142"/>
      <c r="K142" s="77"/>
      <c r="L142" s="77"/>
      <c r="M142" s="62"/>
      <c r="N142" s="50"/>
    </row>
    <row r="143" spans="1:14" outlineLevel="1" x14ac:dyDescent="0.35">
      <c r="A143" s="25" t="s">
        <v>906</v>
      </c>
      <c r="C143" s="144"/>
      <c r="D143" s="77"/>
      <c r="E143" s="77"/>
      <c r="F143" s="62"/>
      <c r="G143" s="50"/>
      <c r="H143"/>
      <c r="K143" s="77"/>
      <c r="L143" s="77"/>
      <c r="M143" s="62"/>
      <c r="N143" s="50"/>
    </row>
    <row r="144" spans="1:14" outlineLevel="1" x14ac:dyDescent="0.35">
      <c r="A144" s="25" t="s">
        <v>907</v>
      </c>
      <c r="C144" s="144"/>
      <c r="D144" s="77"/>
      <c r="E144" s="77"/>
      <c r="F144" s="62"/>
      <c r="G144" s="50"/>
      <c r="H144"/>
      <c r="K144" s="77"/>
      <c r="L144" s="77"/>
      <c r="M144" s="62"/>
      <c r="N144" s="50"/>
    </row>
    <row r="145" spans="1:14" outlineLevel="1" x14ac:dyDescent="0.35">
      <c r="A145" s="25" t="s">
        <v>908</v>
      </c>
      <c r="C145" s="144"/>
      <c r="D145" s="77"/>
      <c r="E145" s="77"/>
      <c r="F145" s="62"/>
      <c r="G145" s="50"/>
      <c r="H145"/>
      <c r="K145" s="77"/>
      <c r="L145" s="77"/>
      <c r="M145" s="62"/>
      <c r="N145" s="50"/>
    </row>
    <row r="146" spans="1:14" outlineLevel="1" x14ac:dyDescent="0.35">
      <c r="A146" s="25" t="s">
        <v>909</v>
      </c>
      <c r="C146" s="144"/>
      <c r="D146" s="77"/>
      <c r="E146" s="77"/>
      <c r="F146" s="62"/>
      <c r="G146" s="50"/>
      <c r="H146"/>
      <c r="K146" s="77"/>
      <c r="L146" s="77"/>
      <c r="M146" s="62"/>
      <c r="N146" s="50"/>
    </row>
    <row r="147" spans="1:14" x14ac:dyDescent="0.35">
      <c r="A147" s="44"/>
      <c r="B147" s="45" t="s">
        <v>910</v>
      </c>
      <c r="C147" s="44" t="s">
        <v>65</v>
      </c>
      <c r="D147" s="44"/>
      <c r="E147" s="44"/>
      <c r="F147" s="44" t="s">
        <v>783</v>
      </c>
      <c r="G147" s="47"/>
      <c r="H147"/>
      <c r="I147" s="75"/>
      <c r="J147" s="39"/>
      <c r="K147" s="39"/>
      <c r="L147" s="39"/>
      <c r="M147" s="39"/>
      <c r="N147" s="58"/>
    </row>
    <row r="148" spans="1:14" x14ac:dyDescent="0.35">
      <c r="A148" s="25" t="s">
        <v>911</v>
      </c>
      <c r="B148" s="42" t="s">
        <v>912</v>
      </c>
      <c r="C148" s="150" t="s">
        <v>35</v>
      </c>
      <c r="D148" s="77"/>
      <c r="E148" s="77"/>
      <c r="F148" s="159" t="str">
        <f>IF($C$152=0,"",IF(C148="[for completion]","",C148/$C$152))</f>
        <v/>
      </c>
      <c r="G148" s="50"/>
      <c r="H148"/>
      <c r="I148" s="42"/>
      <c r="K148" s="77"/>
      <c r="L148" s="77"/>
      <c r="M148" s="51"/>
      <c r="N148" s="50"/>
    </row>
    <row r="149" spans="1:14" x14ac:dyDescent="0.35">
      <c r="A149" s="25" t="s">
        <v>913</v>
      </c>
      <c r="B149" s="42" t="s">
        <v>914</v>
      </c>
      <c r="C149" s="150" t="s">
        <v>35</v>
      </c>
      <c r="D149" s="77"/>
      <c r="E149" s="77"/>
      <c r="F149" s="159" t="str">
        <f>IF($C$152=0,"",IF(C149="[for completion]","",C149/$C$152))</f>
        <v/>
      </c>
      <c r="G149" s="50"/>
      <c r="H149"/>
      <c r="I149" s="42"/>
      <c r="K149" s="77"/>
      <c r="L149" s="77"/>
      <c r="M149" s="51"/>
      <c r="N149" s="50"/>
    </row>
    <row r="150" spans="1:14" x14ac:dyDescent="0.35">
      <c r="A150" s="25" t="s">
        <v>915</v>
      </c>
      <c r="B150" s="42" t="s">
        <v>916</v>
      </c>
      <c r="C150" s="150" t="s">
        <v>35</v>
      </c>
      <c r="D150" s="77"/>
      <c r="E150" s="77"/>
      <c r="F150" s="159" t="str">
        <f>IF($C$152=0,"",IF(C150="[for completion]","",C150/$C$152))</f>
        <v/>
      </c>
      <c r="G150" s="50"/>
      <c r="H150"/>
      <c r="I150" s="42"/>
      <c r="K150" s="77"/>
      <c r="L150" s="77"/>
      <c r="M150" s="51"/>
      <c r="N150" s="50"/>
    </row>
    <row r="151" spans="1:14" ht="15" customHeight="1" x14ac:dyDescent="0.35">
      <c r="A151" s="25" t="s">
        <v>917</v>
      </c>
      <c r="B151" s="42" t="s">
        <v>918</v>
      </c>
      <c r="C151" s="150" t="s">
        <v>35</v>
      </c>
      <c r="D151" s="77"/>
      <c r="E151" s="77"/>
      <c r="F151" s="159" t="str">
        <f>IF($C$152=0,"",IF(C151="[for completion]","",C151/$C$152))</f>
        <v/>
      </c>
      <c r="G151" s="50"/>
      <c r="H151"/>
      <c r="I151" s="42"/>
      <c r="K151" s="77"/>
      <c r="L151" s="77"/>
      <c r="M151" s="51"/>
      <c r="N151" s="50"/>
    </row>
    <row r="152" spans="1:14" ht="15" customHeight="1" x14ac:dyDescent="0.35">
      <c r="A152" s="25" t="s">
        <v>919</v>
      </c>
      <c r="B152" s="52" t="s">
        <v>100</v>
      </c>
      <c r="C152" s="152">
        <f>SUM(C148:C151)</f>
        <v>0</v>
      </c>
      <c r="D152" s="77"/>
      <c r="E152" s="77"/>
      <c r="F152" s="144">
        <f>SUM(F148:F151)</f>
        <v>0</v>
      </c>
      <c r="G152" s="50"/>
      <c r="H152"/>
      <c r="I152" s="42"/>
      <c r="K152" s="77"/>
      <c r="L152" s="77"/>
      <c r="M152" s="51"/>
      <c r="N152" s="50"/>
    </row>
    <row r="153" spans="1:14" ht="15" customHeight="1" outlineLevel="1" x14ac:dyDescent="0.35">
      <c r="A153" s="25" t="s">
        <v>920</v>
      </c>
      <c r="B153" s="54" t="s">
        <v>921</v>
      </c>
      <c r="D153" s="77"/>
      <c r="E153" s="77"/>
      <c r="F153" s="159" t="str">
        <f>IF($C$152=0,"",IF(C153="[for completion]","",C153/$C$152))</f>
        <v/>
      </c>
      <c r="G153" s="50"/>
      <c r="H153"/>
      <c r="I153" s="42"/>
      <c r="K153" s="77"/>
      <c r="L153" s="77"/>
      <c r="M153" s="51"/>
      <c r="N153" s="50"/>
    </row>
    <row r="154" spans="1:14" ht="15" customHeight="1" outlineLevel="1" x14ac:dyDescent="0.35">
      <c r="A154" s="25" t="s">
        <v>922</v>
      </c>
      <c r="B154" s="54" t="s">
        <v>923</v>
      </c>
      <c r="D154" s="77"/>
      <c r="E154" s="77"/>
      <c r="F154" s="159" t="str">
        <f t="shared" ref="F154:F159" si="2">IF($C$152=0,"",IF(C154="[for completion]","",C154/$C$152))</f>
        <v/>
      </c>
      <c r="G154" s="50"/>
      <c r="H154"/>
      <c r="I154" s="42"/>
      <c r="K154" s="77"/>
      <c r="L154" s="77"/>
      <c r="M154" s="51"/>
      <c r="N154" s="50"/>
    </row>
    <row r="155" spans="1:14" ht="15" customHeight="1" outlineLevel="1" x14ac:dyDescent="0.35">
      <c r="A155" s="25" t="s">
        <v>924</v>
      </c>
      <c r="B155" s="54" t="s">
        <v>925</v>
      </c>
      <c r="D155" s="77"/>
      <c r="E155" s="77"/>
      <c r="F155" s="159" t="str">
        <f t="shared" si="2"/>
        <v/>
      </c>
      <c r="G155" s="50"/>
      <c r="H155"/>
      <c r="I155" s="42"/>
      <c r="K155" s="77"/>
      <c r="L155" s="77"/>
      <c r="M155" s="51"/>
      <c r="N155" s="50"/>
    </row>
    <row r="156" spans="1:14" ht="15" customHeight="1" outlineLevel="1" x14ac:dyDescent="0.35">
      <c r="A156" s="25" t="s">
        <v>926</v>
      </c>
      <c r="B156" s="54" t="s">
        <v>927</v>
      </c>
      <c r="D156" s="77"/>
      <c r="E156" s="77"/>
      <c r="F156" s="159" t="str">
        <f t="shared" si="2"/>
        <v/>
      </c>
      <c r="G156" s="50"/>
      <c r="H156"/>
      <c r="I156" s="42"/>
      <c r="K156" s="77"/>
      <c r="L156" s="77"/>
      <c r="M156" s="51"/>
      <c r="N156" s="50"/>
    </row>
    <row r="157" spans="1:14" ht="15" customHeight="1" outlineLevel="1" x14ac:dyDescent="0.35">
      <c r="A157" s="25" t="s">
        <v>928</v>
      </c>
      <c r="B157" s="54" t="s">
        <v>929</v>
      </c>
      <c r="D157" s="77"/>
      <c r="E157" s="77"/>
      <c r="F157" s="159" t="str">
        <f t="shared" si="2"/>
        <v/>
      </c>
      <c r="G157" s="50"/>
      <c r="H157"/>
      <c r="I157" s="42"/>
      <c r="K157" s="77"/>
      <c r="L157" s="77"/>
      <c r="M157" s="51"/>
      <c r="N157" s="50"/>
    </row>
    <row r="158" spans="1:14" ht="15" customHeight="1" outlineLevel="1" x14ac:dyDescent="0.35">
      <c r="A158" s="25" t="s">
        <v>930</v>
      </c>
      <c r="B158" s="54" t="s">
        <v>931</v>
      </c>
      <c r="D158" s="77"/>
      <c r="E158" s="77"/>
      <c r="F158" s="159" t="str">
        <f t="shared" si="2"/>
        <v/>
      </c>
      <c r="G158" s="50"/>
      <c r="H158"/>
      <c r="I158" s="42"/>
      <c r="K158" s="77"/>
      <c r="L158" s="77"/>
      <c r="M158" s="51"/>
      <c r="N158" s="50"/>
    </row>
    <row r="159" spans="1:14" ht="15" customHeight="1" outlineLevel="1" x14ac:dyDescent="0.35">
      <c r="A159" s="25" t="s">
        <v>932</v>
      </c>
      <c r="B159" s="54" t="s">
        <v>933</v>
      </c>
      <c r="D159" s="77"/>
      <c r="E159" s="77"/>
      <c r="F159" s="159" t="str">
        <f t="shared" si="2"/>
        <v/>
      </c>
      <c r="G159" s="50"/>
      <c r="H159"/>
      <c r="I159" s="42"/>
      <c r="K159" s="77"/>
      <c r="L159" s="77"/>
      <c r="M159" s="51"/>
      <c r="N159" s="50"/>
    </row>
    <row r="160" spans="1:14" ht="15" customHeight="1" outlineLevel="1" x14ac:dyDescent="0.35">
      <c r="A160" s="25" t="s">
        <v>934</v>
      </c>
      <c r="B160" s="54"/>
      <c r="D160" s="77"/>
      <c r="E160" s="77"/>
      <c r="F160" s="51"/>
      <c r="G160" s="50"/>
      <c r="H160"/>
      <c r="I160" s="42"/>
      <c r="K160" s="77"/>
      <c r="L160" s="77"/>
      <c r="M160" s="51"/>
      <c r="N160" s="50"/>
    </row>
    <row r="161" spans="1:14" ht="15" customHeight="1" outlineLevel="1" x14ac:dyDescent="0.35">
      <c r="A161" s="25" t="s">
        <v>935</v>
      </c>
      <c r="B161" s="54"/>
      <c r="D161" s="77"/>
      <c r="E161" s="77"/>
      <c r="F161" s="51"/>
      <c r="G161" s="50"/>
      <c r="H161"/>
      <c r="I161" s="42"/>
      <c r="K161" s="77"/>
      <c r="L161" s="77"/>
      <c r="M161" s="51"/>
      <c r="N161" s="50"/>
    </row>
    <row r="162" spans="1:14" ht="15" customHeight="1" outlineLevel="1" x14ac:dyDescent="0.35">
      <c r="A162" s="25" t="s">
        <v>936</v>
      </c>
      <c r="B162" s="54"/>
      <c r="D162" s="77"/>
      <c r="E162" s="77"/>
      <c r="F162" s="51"/>
      <c r="G162" s="50"/>
      <c r="H162"/>
      <c r="I162" s="42"/>
      <c r="K162" s="77"/>
      <c r="L162" s="77"/>
      <c r="M162" s="51"/>
      <c r="N162" s="50"/>
    </row>
    <row r="163" spans="1:14" ht="15" customHeight="1" outlineLevel="1" x14ac:dyDescent="0.35">
      <c r="A163" s="25" t="s">
        <v>937</v>
      </c>
      <c r="B163" s="54"/>
      <c r="D163" s="77"/>
      <c r="E163" s="77"/>
      <c r="F163" s="51"/>
      <c r="G163" s="50"/>
      <c r="H163"/>
      <c r="I163" s="42"/>
      <c r="K163" s="77"/>
      <c r="L163" s="77"/>
      <c r="M163" s="51"/>
      <c r="N163" s="50"/>
    </row>
    <row r="164" spans="1:14" ht="15" customHeight="1" outlineLevel="1" x14ac:dyDescent="0.35">
      <c r="A164" s="25" t="s">
        <v>938</v>
      </c>
      <c r="B164" s="42"/>
      <c r="D164" s="77"/>
      <c r="E164" s="77"/>
      <c r="F164" s="51"/>
      <c r="G164" s="50"/>
      <c r="H164"/>
      <c r="I164" s="42"/>
      <c r="K164" s="77"/>
      <c r="L164" s="77"/>
      <c r="M164" s="51"/>
      <c r="N164" s="50"/>
    </row>
    <row r="165" spans="1:14" outlineLevel="1" x14ac:dyDescent="0.35">
      <c r="A165" s="25" t="s">
        <v>939</v>
      </c>
      <c r="B165" s="55"/>
      <c r="C165" s="55"/>
      <c r="D165" s="55"/>
      <c r="E165" s="55"/>
      <c r="F165" s="51"/>
      <c r="G165" s="50"/>
      <c r="H165"/>
      <c r="I165" s="52"/>
      <c r="J165" s="42"/>
      <c r="K165" s="77"/>
      <c r="L165" s="77"/>
      <c r="M165" s="62"/>
      <c r="N165" s="50"/>
    </row>
    <row r="166" spans="1:14" ht="15" customHeight="1" x14ac:dyDescent="0.35">
      <c r="A166" s="44"/>
      <c r="B166" s="45" t="s">
        <v>940</v>
      </c>
      <c r="C166" s="44"/>
      <c r="D166" s="44"/>
      <c r="E166" s="44"/>
      <c r="F166" s="47"/>
      <c r="G166" s="47"/>
      <c r="H166"/>
      <c r="I166" s="75"/>
      <c r="J166" s="39"/>
      <c r="K166" s="39"/>
      <c r="L166" s="39"/>
      <c r="M166" s="58"/>
      <c r="N166" s="58"/>
    </row>
    <row r="167" spans="1:14" x14ac:dyDescent="0.35">
      <c r="A167" s="25" t="s">
        <v>941</v>
      </c>
      <c r="B167" s="25" t="s">
        <v>632</v>
      </c>
      <c r="C167" s="144" t="s">
        <v>35</v>
      </c>
      <c r="D167"/>
      <c r="E167" s="23"/>
      <c r="F167" s="23"/>
      <c r="G167"/>
      <c r="H167"/>
      <c r="K167" s="67"/>
      <c r="L167" s="23"/>
      <c r="M167" s="23"/>
      <c r="N167" s="67"/>
    </row>
    <row r="168" spans="1:14" outlineLevel="1" x14ac:dyDescent="0.35">
      <c r="A168" s="25" t="s">
        <v>942</v>
      </c>
      <c r="D168"/>
      <c r="E168" s="23"/>
      <c r="F168" s="23"/>
      <c r="G168"/>
      <c r="H168"/>
      <c r="K168" s="67"/>
      <c r="L168" s="23"/>
      <c r="M168" s="23"/>
      <c r="N168" s="67"/>
    </row>
    <row r="169" spans="1:14" outlineLevel="1" x14ac:dyDescent="0.35">
      <c r="A169" s="25" t="s">
        <v>943</v>
      </c>
      <c r="D169"/>
      <c r="E169" s="23"/>
      <c r="F169" s="23"/>
      <c r="G169"/>
      <c r="H169"/>
      <c r="K169" s="67"/>
      <c r="L169" s="23"/>
      <c r="M169" s="23"/>
      <c r="N169" s="67"/>
    </row>
    <row r="170" spans="1:14" outlineLevel="1" x14ac:dyDescent="0.35">
      <c r="A170" s="25" t="s">
        <v>944</v>
      </c>
      <c r="D170"/>
      <c r="E170" s="23"/>
      <c r="F170" s="23"/>
      <c r="G170"/>
      <c r="H170"/>
      <c r="K170" s="67"/>
      <c r="L170" s="23"/>
      <c r="M170" s="23"/>
      <c r="N170" s="67"/>
    </row>
    <row r="171" spans="1:14" outlineLevel="1" x14ac:dyDescent="0.35">
      <c r="A171" s="25" t="s">
        <v>945</v>
      </c>
      <c r="D171"/>
      <c r="E171" s="23"/>
      <c r="F171" s="23"/>
      <c r="G171"/>
      <c r="H171"/>
      <c r="K171" s="67"/>
      <c r="L171" s="23"/>
      <c r="M171" s="23"/>
      <c r="N171" s="67"/>
    </row>
    <row r="172" spans="1:14" x14ac:dyDescent="0.35">
      <c r="A172" s="44"/>
      <c r="B172" s="45" t="s">
        <v>946</v>
      </c>
      <c r="C172" s="44" t="s">
        <v>783</v>
      </c>
      <c r="D172" s="44"/>
      <c r="E172" s="44"/>
      <c r="F172" s="47"/>
      <c r="G172" s="47"/>
      <c r="H172"/>
      <c r="I172" s="75"/>
      <c r="J172" s="39"/>
      <c r="K172" s="39"/>
      <c r="L172" s="39"/>
      <c r="M172" s="58"/>
      <c r="N172" s="58"/>
    </row>
    <row r="173" spans="1:14" ht="15" customHeight="1" x14ac:dyDescent="0.35">
      <c r="A173" s="25" t="s">
        <v>947</v>
      </c>
      <c r="B173" s="25" t="s">
        <v>948</v>
      </c>
      <c r="C173" s="144" t="s">
        <v>35</v>
      </c>
      <c r="D173"/>
      <c r="E173"/>
      <c r="F173"/>
      <c r="G173"/>
      <c r="H173"/>
      <c r="K173" s="67"/>
      <c r="L173" s="67"/>
      <c r="M173" s="67"/>
      <c r="N173" s="67"/>
    </row>
    <row r="174" spans="1:14" outlineLevel="1" x14ac:dyDescent="0.35">
      <c r="A174" s="25" t="s">
        <v>949</v>
      </c>
      <c r="D174"/>
      <c r="E174"/>
      <c r="F174"/>
      <c r="G174"/>
      <c r="H174"/>
      <c r="K174" s="67"/>
      <c r="L174" s="67"/>
      <c r="M174" s="67"/>
      <c r="N174" s="67"/>
    </row>
    <row r="175" spans="1:14" outlineLevel="1" x14ac:dyDescent="0.35">
      <c r="A175" s="25" t="s">
        <v>950</v>
      </c>
      <c r="D175"/>
      <c r="E175"/>
      <c r="F175"/>
      <c r="G175"/>
      <c r="H175"/>
      <c r="K175" s="67"/>
      <c r="L175" s="67"/>
      <c r="M175" s="67"/>
      <c r="N175" s="67"/>
    </row>
    <row r="176" spans="1:14" outlineLevel="1" x14ac:dyDescent="0.35">
      <c r="A176" s="25" t="s">
        <v>951</v>
      </c>
      <c r="D176"/>
      <c r="E176"/>
      <c r="F176"/>
      <c r="G176"/>
      <c r="H176"/>
      <c r="K176" s="67"/>
      <c r="L176" s="67"/>
      <c r="M176" s="67"/>
      <c r="N176" s="67"/>
    </row>
    <row r="177" spans="1:14" outlineLevel="1" x14ac:dyDescent="0.35">
      <c r="A177" s="25" t="s">
        <v>952</v>
      </c>
      <c r="D177"/>
      <c r="E177"/>
      <c r="F177"/>
      <c r="G177"/>
      <c r="H177"/>
      <c r="K177" s="67"/>
      <c r="L177" s="67"/>
      <c r="M177" s="67"/>
      <c r="N177" s="67"/>
    </row>
    <row r="178" spans="1:14" outlineLevel="1" x14ac:dyDescent="0.35">
      <c r="A178" s="25" t="s">
        <v>953</v>
      </c>
    </row>
    <row r="179" spans="1:14" outlineLevel="1" x14ac:dyDescent="0.3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xr:uid="{00000000-0004-0000-0800-000000000000}"/>
    <hyperlink ref="B129" location="'2. Harmonised Glossary'!A9" display="Breakdown by Interest Rate" xr:uid="{00000000-0004-0000-0800-000001000000}"/>
    <hyperlink ref="B166" location="'2. Harmonised Glossary'!A14" display="Non-Performing Loans"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7" t="s">
        <v>955</v>
      </c>
      <c r="B1" s="147"/>
      <c r="C1" s="23"/>
      <c r="D1" s="23"/>
      <c r="E1" s="23"/>
      <c r="F1" s="155" t="s">
        <v>1657</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956</v>
      </c>
      <c r="C5" s="29"/>
      <c r="E5" s="31"/>
      <c r="F5" s="31"/>
    </row>
    <row r="6" spans="1:7" ht="15" thickBot="1" x14ac:dyDescent="0.4">
      <c r="B6" s="79" t="s">
        <v>957</v>
      </c>
    </row>
    <row r="7" spans="1:7" x14ac:dyDescent="0.35">
      <c r="B7" s="35"/>
    </row>
    <row r="8" spans="1:7" ht="37" x14ac:dyDescent="0.35">
      <c r="A8" s="36" t="s">
        <v>33</v>
      </c>
      <c r="B8" s="36" t="s">
        <v>957</v>
      </c>
      <c r="C8" s="37"/>
      <c r="D8" s="37"/>
      <c r="E8" s="37"/>
      <c r="F8" s="37"/>
      <c r="G8" s="38"/>
    </row>
    <row r="9" spans="1:7" ht="15" customHeight="1" x14ac:dyDescent="0.35">
      <c r="A9" s="44"/>
      <c r="B9" s="45" t="s">
        <v>771</v>
      </c>
      <c r="C9" s="44" t="s">
        <v>958</v>
      </c>
      <c r="D9" s="44"/>
      <c r="E9" s="46"/>
      <c r="F9" s="44"/>
      <c r="G9" s="47"/>
    </row>
    <row r="10" spans="1:7" x14ac:dyDescent="0.35">
      <c r="A10" s="25" t="s">
        <v>959</v>
      </c>
      <c r="B10" s="25" t="s">
        <v>960</v>
      </c>
      <c r="C10" s="151" t="s">
        <v>35</v>
      </c>
    </row>
    <row r="11" spans="1:7" outlineLevel="1" x14ac:dyDescent="0.35">
      <c r="A11" s="25" t="s">
        <v>961</v>
      </c>
      <c r="B11" s="40" t="s">
        <v>461</v>
      </c>
      <c r="C11" s="151"/>
    </row>
    <row r="12" spans="1:7" outlineLevel="1" x14ac:dyDescent="0.35">
      <c r="A12" s="25" t="s">
        <v>962</v>
      </c>
      <c r="B12" s="40" t="s">
        <v>463</v>
      </c>
      <c r="C12" s="151"/>
    </row>
    <row r="13" spans="1:7" outlineLevel="1" x14ac:dyDescent="0.35">
      <c r="A13" s="25" t="s">
        <v>963</v>
      </c>
      <c r="B13" s="40"/>
    </row>
    <row r="14" spans="1:7" outlineLevel="1" x14ac:dyDescent="0.35">
      <c r="A14" s="25" t="s">
        <v>964</v>
      </c>
      <c r="B14" s="40"/>
    </row>
    <row r="15" spans="1:7" outlineLevel="1" x14ac:dyDescent="0.35">
      <c r="A15" s="25" t="s">
        <v>965</v>
      </c>
      <c r="B15" s="40"/>
    </row>
    <row r="16" spans="1:7" outlineLevel="1" x14ac:dyDescent="0.35">
      <c r="A16" s="25" t="s">
        <v>966</v>
      </c>
      <c r="B16" s="40"/>
    </row>
    <row r="17" spans="1:7" ht="15" customHeight="1" x14ac:dyDescent="0.35">
      <c r="A17" s="44"/>
      <c r="B17" s="45" t="s">
        <v>967</v>
      </c>
      <c r="C17" s="44" t="s">
        <v>968</v>
      </c>
      <c r="D17" s="44"/>
      <c r="E17" s="46"/>
      <c r="F17" s="47"/>
      <c r="G17" s="47"/>
    </row>
    <row r="18" spans="1:7" x14ac:dyDescent="0.35">
      <c r="A18" s="25" t="s">
        <v>969</v>
      </c>
      <c r="B18" s="25" t="s">
        <v>470</v>
      </c>
      <c r="C18" s="144" t="s">
        <v>35</v>
      </c>
    </row>
    <row r="19" spans="1:7" outlineLevel="1" x14ac:dyDescent="0.35">
      <c r="A19" s="25" t="s">
        <v>970</v>
      </c>
      <c r="C19" s="144"/>
    </row>
    <row r="20" spans="1:7" outlineLevel="1" x14ac:dyDescent="0.35">
      <c r="A20" s="25" t="s">
        <v>971</v>
      </c>
      <c r="C20" s="144"/>
    </row>
    <row r="21" spans="1:7" outlineLevel="1" x14ac:dyDescent="0.35">
      <c r="A21" s="25" t="s">
        <v>972</v>
      </c>
      <c r="C21" s="144"/>
    </row>
    <row r="22" spans="1:7" outlineLevel="1" x14ac:dyDescent="0.35">
      <c r="A22" s="25" t="s">
        <v>973</v>
      </c>
      <c r="C22" s="144"/>
    </row>
    <row r="23" spans="1:7" outlineLevel="1" x14ac:dyDescent="0.35">
      <c r="A23" s="25" t="s">
        <v>974</v>
      </c>
      <c r="C23" s="144"/>
    </row>
    <row r="24" spans="1:7" outlineLevel="1" x14ac:dyDescent="0.35">
      <c r="A24" s="25" t="s">
        <v>975</v>
      </c>
      <c r="C24" s="144"/>
    </row>
    <row r="25" spans="1:7" ht="15" customHeight="1" x14ac:dyDescent="0.35">
      <c r="A25" s="44"/>
      <c r="B25" s="45" t="s">
        <v>976</v>
      </c>
      <c r="C25" s="44" t="s">
        <v>968</v>
      </c>
      <c r="D25" s="44"/>
      <c r="E25" s="46"/>
      <c r="F25" s="47"/>
      <c r="G25" s="47"/>
    </row>
    <row r="26" spans="1:7" x14ac:dyDescent="0.35">
      <c r="A26" s="25" t="s">
        <v>977</v>
      </c>
      <c r="B26" s="74" t="s">
        <v>479</v>
      </c>
      <c r="C26" s="144">
        <f>SUM(C27:C53)</f>
        <v>0</v>
      </c>
      <c r="D26" s="74"/>
      <c r="F26" s="74"/>
      <c r="G26" s="25"/>
    </row>
    <row r="27" spans="1:7" x14ac:dyDescent="0.35">
      <c r="A27" s="25" t="s">
        <v>978</v>
      </c>
      <c r="B27" s="25" t="s">
        <v>481</v>
      </c>
      <c r="C27" s="144" t="s">
        <v>35</v>
      </c>
      <c r="D27" s="74"/>
      <c r="F27" s="74"/>
      <c r="G27" s="25"/>
    </row>
    <row r="28" spans="1:7" x14ac:dyDescent="0.35">
      <c r="A28" s="25" t="s">
        <v>979</v>
      </c>
      <c r="B28" s="25" t="s">
        <v>483</v>
      </c>
      <c r="C28" s="144" t="s">
        <v>35</v>
      </c>
      <c r="D28" s="74"/>
      <c r="F28" s="74"/>
      <c r="G28" s="25"/>
    </row>
    <row r="29" spans="1:7" x14ac:dyDescent="0.35">
      <c r="A29" s="25" t="s">
        <v>980</v>
      </c>
      <c r="B29" s="25" t="s">
        <v>485</v>
      </c>
      <c r="C29" s="144" t="s">
        <v>35</v>
      </c>
      <c r="D29" s="74"/>
      <c r="F29" s="74"/>
      <c r="G29" s="25"/>
    </row>
    <row r="30" spans="1:7" x14ac:dyDescent="0.35">
      <c r="A30" s="25" t="s">
        <v>981</v>
      </c>
      <c r="B30" s="25" t="s">
        <v>487</v>
      </c>
      <c r="C30" s="144" t="s">
        <v>35</v>
      </c>
      <c r="D30" s="74"/>
      <c r="F30" s="74"/>
      <c r="G30" s="25"/>
    </row>
    <row r="31" spans="1:7" x14ac:dyDescent="0.35">
      <c r="A31" s="25" t="s">
        <v>982</v>
      </c>
      <c r="B31" s="25" t="s">
        <v>489</v>
      </c>
      <c r="C31" s="144" t="s">
        <v>35</v>
      </c>
      <c r="D31" s="74"/>
      <c r="F31" s="74"/>
      <c r="G31" s="25"/>
    </row>
    <row r="32" spans="1:7" x14ac:dyDescent="0.35">
      <c r="A32" s="25" t="s">
        <v>983</v>
      </c>
      <c r="B32" s="25" t="s">
        <v>1945</v>
      </c>
      <c r="C32" s="144" t="s">
        <v>35</v>
      </c>
      <c r="D32" s="74"/>
      <c r="F32" s="74"/>
      <c r="G32" s="25"/>
    </row>
    <row r="33" spans="1:7" x14ac:dyDescent="0.35">
      <c r="A33" s="25" t="s">
        <v>984</v>
      </c>
      <c r="B33" s="25" t="s">
        <v>492</v>
      </c>
      <c r="C33" s="144" t="s">
        <v>35</v>
      </c>
      <c r="D33" s="74"/>
      <c r="F33" s="74"/>
      <c r="G33" s="25"/>
    </row>
    <row r="34" spans="1:7" x14ac:dyDescent="0.35">
      <c r="A34" s="25" t="s">
        <v>985</v>
      </c>
      <c r="B34" s="25" t="s">
        <v>494</v>
      </c>
      <c r="C34" s="144" t="s">
        <v>35</v>
      </c>
      <c r="D34" s="74"/>
      <c r="F34" s="74"/>
      <c r="G34" s="25"/>
    </row>
    <row r="35" spans="1:7" x14ac:dyDescent="0.35">
      <c r="A35" s="25" t="s">
        <v>986</v>
      </c>
      <c r="B35" s="25" t="s">
        <v>496</v>
      </c>
      <c r="C35" s="144" t="s">
        <v>35</v>
      </c>
      <c r="D35" s="74"/>
      <c r="F35" s="74"/>
      <c r="G35" s="25"/>
    </row>
    <row r="36" spans="1:7" x14ac:dyDescent="0.35">
      <c r="A36" s="25" t="s">
        <v>987</v>
      </c>
      <c r="B36" s="25" t="s">
        <v>498</v>
      </c>
      <c r="C36" s="144" t="s">
        <v>35</v>
      </c>
      <c r="D36" s="74"/>
      <c r="F36" s="74"/>
      <c r="G36" s="25"/>
    </row>
    <row r="37" spans="1:7" x14ac:dyDescent="0.35">
      <c r="A37" s="25" t="s">
        <v>988</v>
      </c>
      <c r="B37" s="25" t="s">
        <v>500</v>
      </c>
      <c r="C37" s="144" t="s">
        <v>35</v>
      </c>
      <c r="D37" s="74"/>
      <c r="F37" s="74"/>
      <c r="G37" s="25"/>
    </row>
    <row r="38" spans="1:7" x14ac:dyDescent="0.35">
      <c r="A38" s="25" t="s">
        <v>989</v>
      </c>
      <c r="B38" s="25" t="s">
        <v>502</v>
      </c>
      <c r="C38" s="144" t="s">
        <v>35</v>
      </c>
      <c r="D38" s="74"/>
      <c r="F38" s="74"/>
      <c r="G38" s="25"/>
    </row>
    <row r="39" spans="1:7" x14ac:dyDescent="0.35">
      <c r="A39" s="25" t="s">
        <v>990</v>
      </c>
      <c r="B39" s="25" t="s">
        <v>504</v>
      </c>
      <c r="C39" s="144" t="s">
        <v>35</v>
      </c>
      <c r="D39" s="74"/>
      <c r="F39" s="74"/>
      <c r="G39" s="25"/>
    </row>
    <row r="40" spans="1:7" x14ac:dyDescent="0.35">
      <c r="A40" s="25" t="s">
        <v>991</v>
      </c>
      <c r="B40" s="25" t="s">
        <v>506</v>
      </c>
      <c r="C40" s="144" t="s">
        <v>35</v>
      </c>
      <c r="D40" s="74"/>
      <c r="F40" s="74"/>
      <c r="G40" s="25"/>
    </row>
    <row r="41" spans="1:7" x14ac:dyDescent="0.35">
      <c r="A41" s="25" t="s">
        <v>992</v>
      </c>
      <c r="B41" s="25" t="s">
        <v>508</v>
      </c>
      <c r="C41" s="144" t="s">
        <v>35</v>
      </c>
      <c r="D41" s="74"/>
      <c r="F41" s="74"/>
      <c r="G41" s="25"/>
    </row>
    <row r="42" spans="1:7" x14ac:dyDescent="0.35">
      <c r="A42" s="25" t="s">
        <v>993</v>
      </c>
      <c r="B42" s="25" t="s">
        <v>3</v>
      </c>
      <c r="C42" s="144" t="s">
        <v>35</v>
      </c>
      <c r="D42" s="74"/>
      <c r="F42" s="74"/>
      <c r="G42" s="25"/>
    </row>
    <row r="43" spans="1:7" x14ac:dyDescent="0.35">
      <c r="A43" s="25" t="s">
        <v>994</v>
      </c>
      <c r="B43" s="25" t="s">
        <v>511</v>
      </c>
      <c r="C43" s="144" t="s">
        <v>35</v>
      </c>
      <c r="D43" s="74"/>
      <c r="F43" s="74"/>
      <c r="G43" s="25"/>
    </row>
    <row r="44" spans="1:7" x14ac:dyDescent="0.35">
      <c r="A44" s="25" t="s">
        <v>995</v>
      </c>
      <c r="B44" s="25" t="s">
        <v>513</v>
      </c>
      <c r="C44" s="144" t="s">
        <v>35</v>
      </c>
      <c r="D44" s="74"/>
      <c r="F44" s="74"/>
      <c r="G44" s="25"/>
    </row>
    <row r="45" spans="1:7" x14ac:dyDescent="0.35">
      <c r="A45" s="25" t="s">
        <v>996</v>
      </c>
      <c r="B45" s="25" t="s">
        <v>515</v>
      </c>
      <c r="C45" s="144" t="s">
        <v>35</v>
      </c>
      <c r="D45" s="74"/>
      <c r="F45" s="74"/>
      <c r="G45" s="25"/>
    </row>
    <row r="46" spans="1:7" x14ac:dyDescent="0.35">
      <c r="A46" s="25" t="s">
        <v>997</v>
      </c>
      <c r="B46" s="25" t="s">
        <v>517</v>
      </c>
      <c r="C46" s="144" t="s">
        <v>35</v>
      </c>
      <c r="D46" s="74"/>
      <c r="F46" s="74"/>
      <c r="G46" s="25"/>
    </row>
    <row r="47" spans="1:7" x14ac:dyDescent="0.35">
      <c r="A47" s="25" t="s">
        <v>998</v>
      </c>
      <c r="B47" s="25" t="s">
        <v>519</v>
      </c>
      <c r="C47" s="144" t="s">
        <v>35</v>
      </c>
      <c r="D47" s="74"/>
      <c r="F47" s="74"/>
      <c r="G47" s="25"/>
    </row>
    <row r="48" spans="1:7" x14ac:dyDescent="0.35">
      <c r="A48" s="25" t="s">
        <v>999</v>
      </c>
      <c r="B48" s="25" t="s">
        <v>521</v>
      </c>
      <c r="C48" s="144" t="s">
        <v>35</v>
      </c>
      <c r="D48" s="74"/>
      <c r="F48" s="74"/>
      <c r="G48" s="25"/>
    </row>
    <row r="49" spans="1:7" x14ac:dyDescent="0.35">
      <c r="A49" s="25" t="s">
        <v>1000</v>
      </c>
      <c r="B49" s="25" t="s">
        <v>523</v>
      </c>
      <c r="C49" s="144" t="s">
        <v>35</v>
      </c>
      <c r="D49" s="74"/>
      <c r="F49" s="74"/>
      <c r="G49" s="25"/>
    </row>
    <row r="50" spans="1:7" x14ac:dyDescent="0.35">
      <c r="A50" s="25" t="s">
        <v>1001</v>
      </c>
      <c r="B50" s="25" t="s">
        <v>525</v>
      </c>
      <c r="C50" s="144" t="s">
        <v>35</v>
      </c>
      <c r="D50" s="74"/>
      <c r="F50" s="74"/>
      <c r="G50" s="25"/>
    </row>
    <row r="51" spans="1:7" x14ac:dyDescent="0.35">
      <c r="A51" s="25" t="s">
        <v>1002</v>
      </c>
      <c r="B51" s="25" t="s">
        <v>527</v>
      </c>
      <c r="C51" s="144" t="s">
        <v>35</v>
      </c>
      <c r="D51" s="74"/>
      <c r="F51" s="74"/>
      <c r="G51" s="25"/>
    </row>
    <row r="52" spans="1:7" x14ac:dyDescent="0.35">
      <c r="A52" s="25" t="s">
        <v>1003</v>
      </c>
      <c r="B52" s="25" t="s">
        <v>529</v>
      </c>
      <c r="C52" s="144" t="s">
        <v>35</v>
      </c>
      <c r="D52" s="74"/>
      <c r="F52" s="74"/>
      <c r="G52" s="25"/>
    </row>
    <row r="53" spans="1:7" x14ac:dyDescent="0.35">
      <c r="A53" s="25" t="s">
        <v>1004</v>
      </c>
      <c r="B53" s="25" t="s">
        <v>6</v>
      </c>
      <c r="C53" s="144" t="s">
        <v>35</v>
      </c>
      <c r="D53" s="74"/>
      <c r="F53" s="74"/>
      <c r="G53" s="25"/>
    </row>
    <row r="54" spans="1:7" x14ac:dyDescent="0.35">
      <c r="A54" s="203" t="s">
        <v>1005</v>
      </c>
      <c r="B54" s="74" t="s">
        <v>270</v>
      </c>
      <c r="C54" s="146">
        <f>SUM(C55:C57)</f>
        <v>0</v>
      </c>
      <c r="D54" s="74"/>
      <c r="F54" s="74"/>
      <c r="G54" s="25"/>
    </row>
    <row r="55" spans="1:7" x14ac:dyDescent="0.35">
      <c r="A55" s="203" t="s">
        <v>1006</v>
      </c>
      <c r="B55" s="25" t="s">
        <v>535</v>
      </c>
      <c r="C55" s="144" t="s">
        <v>35</v>
      </c>
      <c r="D55" s="74"/>
      <c r="F55" s="74"/>
      <c r="G55" s="25"/>
    </row>
    <row r="56" spans="1:7" x14ac:dyDescent="0.35">
      <c r="A56" s="203" t="s">
        <v>1007</v>
      </c>
      <c r="B56" s="25" t="s">
        <v>537</v>
      </c>
      <c r="C56" s="144" t="s">
        <v>35</v>
      </c>
      <c r="D56" s="74"/>
      <c r="F56" s="74"/>
      <c r="G56" s="25"/>
    </row>
    <row r="57" spans="1:7" x14ac:dyDescent="0.35">
      <c r="A57" s="203" t="s">
        <v>1008</v>
      </c>
      <c r="B57" s="25" t="s">
        <v>2</v>
      </c>
      <c r="C57" s="144" t="s">
        <v>35</v>
      </c>
      <c r="D57" s="74"/>
      <c r="F57" s="74"/>
      <c r="G57" s="25"/>
    </row>
    <row r="58" spans="1:7" x14ac:dyDescent="0.35">
      <c r="A58" s="203" t="s">
        <v>1009</v>
      </c>
      <c r="B58" s="74" t="s">
        <v>98</v>
      </c>
      <c r="C58" s="146">
        <f>SUM(C59:C69)</f>
        <v>0</v>
      </c>
      <c r="D58" s="74"/>
      <c r="F58" s="74"/>
      <c r="G58" s="25"/>
    </row>
    <row r="59" spans="1:7" x14ac:dyDescent="0.35">
      <c r="A59" s="203" t="s">
        <v>1010</v>
      </c>
      <c r="B59" s="42" t="s">
        <v>272</v>
      </c>
      <c r="C59" s="144" t="s">
        <v>35</v>
      </c>
      <c r="D59" s="74"/>
      <c r="F59" s="74"/>
      <c r="G59" s="25"/>
    </row>
    <row r="60" spans="1:7" x14ac:dyDescent="0.35">
      <c r="A60" s="203" t="s">
        <v>1011</v>
      </c>
      <c r="B60" s="203" t="s">
        <v>532</v>
      </c>
      <c r="C60" s="144" t="s">
        <v>35</v>
      </c>
      <c r="D60" s="74"/>
      <c r="E60" s="203"/>
      <c r="F60" s="74"/>
      <c r="G60" s="203"/>
    </row>
    <row r="61" spans="1:7" x14ac:dyDescent="0.35">
      <c r="A61" s="203" t="s">
        <v>1012</v>
      </c>
      <c r="B61" s="42" t="s">
        <v>274</v>
      </c>
      <c r="C61" s="144" t="s">
        <v>35</v>
      </c>
      <c r="D61" s="74"/>
      <c r="F61" s="74"/>
      <c r="G61" s="25"/>
    </row>
    <row r="62" spans="1:7" x14ac:dyDescent="0.35">
      <c r="A62" s="203" t="s">
        <v>1013</v>
      </c>
      <c r="B62" s="42" t="s">
        <v>276</v>
      </c>
      <c r="C62" s="144" t="s">
        <v>35</v>
      </c>
      <c r="D62" s="74"/>
      <c r="F62" s="74"/>
      <c r="G62" s="25"/>
    </row>
    <row r="63" spans="1:7" x14ac:dyDescent="0.35">
      <c r="A63" s="203" t="s">
        <v>1014</v>
      </c>
      <c r="B63" s="42" t="s">
        <v>12</v>
      </c>
      <c r="C63" s="144" t="s">
        <v>35</v>
      </c>
      <c r="D63" s="74"/>
      <c r="F63" s="74"/>
      <c r="G63" s="25"/>
    </row>
    <row r="64" spans="1:7" x14ac:dyDescent="0.35">
      <c r="A64" s="203" t="s">
        <v>1015</v>
      </c>
      <c r="B64" s="42" t="s">
        <v>279</v>
      </c>
      <c r="C64" s="144" t="s">
        <v>35</v>
      </c>
      <c r="D64" s="74"/>
      <c r="F64" s="74"/>
      <c r="G64" s="25"/>
    </row>
    <row r="65" spans="1:7" x14ac:dyDescent="0.35">
      <c r="A65" s="203" t="s">
        <v>1016</v>
      </c>
      <c r="B65" s="42" t="s">
        <v>281</v>
      </c>
      <c r="C65" s="144" t="s">
        <v>35</v>
      </c>
      <c r="D65" s="74"/>
      <c r="F65" s="74"/>
      <c r="G65" s="25"/>
    </row>
    <row r="66" spans="1:7" x14ac:dyDescent="0.35">
      <c r="A66" s="203" t="s">
        <v>1017</v>
      </c>
      <c r="B66" s="42" t="s">
        <v>283</v>
      </c>
      <c r="C66" s="144" t="s">
        <v>35</v>
      </c>
      <c r="D66" s="74"/>
      <c r="F66" s="74"/>
      <c r="G66" s="25"/>
    </row>
    <row r="67" spans="1:7" x14ac:dyDescent="0.35">
      <c r="A67" s="203" t="s">
        <v>1018</v>
      </c>
      <c r="B67" s="42" t="s">
        <v>285</v>
      </c>
      <c r="C67" s="144" t="s">
        <v>35</v>
      </c>
      <c r="D67" s="74"/>
      <c r="F67" s="74"/>
      <c r="G67" s="25"/>
    </row>
    <row r="68" spans="1:7" x14ac:dyDescent="0.35">
      <c r="A68" s="203" t="s">
        <v>1019</v>
      </c>
      <c r="B68" s="42" t="s">
        <v>287</v>
      </c>
      <c r="C68" s="144" t="s">
        <v>35</v>
      </c>
      <c r="D68" s="74"/>
      <c r="F68" s="74"/>
      <c r="G68" s="25"/>
    </row>
    <row r="69" spans="1:7" x14ac:dyDescent="0.35">
      <c r="A69" s="203" t="s">
        <v>1020</v>
      </c>
      <c r="B69" s="42" t="s">
        <v>98</v>
      </c>
      <c r="C69" s="144" t="s">
        <v>35</v>
      </c>
      <c r="D69" s="74"/>
      <c r="F69" s="74"/>
      <c r="G69" s="25"/>
    </row>
    <row r="70" spans="1:7" outlineLevel="1" x14ac:dyDescent="0.35">
      <c r="A70" s="25" t="s">
        <v>1021</v>
      </c>
      <c r="B70" s="54" t="s">
        <v>102</v>
      </c>
      <c r="C70" s="144"/>
      <c r="G70" s="25"/>
    </row>
    <row r="71" spans="1:7" outlineLevel="1" x14ac:dyDescent="0.35">
      <c r="A71" s="25" t="s">
        <v>1022</v>
      </c>
      <c r="B71" s="54" t="s">
        <v>102</v>
      </c>
      <c r="C71" s="144"/>
      <c r="G71" s="25"/>
    </row>
    <row r="72" spans="1:7" outlineLevel="1" x14ac:dyDescent="0.35">
      <c r="A72" s="25" t="s">
        <v>1023</v>
      </c>
      <c r="B72" s="54" t="s">
        <v>102</v>
      </c>
      <c r="C72" s="144"/>
      <c r="G72" s="25"/>
    </row>
    <row r="73" spans="1:7" outlineLevel="1" x14ac:dyDescent="0.35">
      <c r="A73" s="25" t="s">
        <v>1024</v>
      </c>
      <c r="B73" s="54" t="s">
        <v>102</v>
      </c>
      <c r="C73" s="144"/>
      <c r="G73" s="25"/>
    </row>
    <row r="74" spans="1:7" outlineLevel="1" x14ac:dyDescent="0.35">
      <c r="A74" s="25" t="s">
        <v>1025</v>
      </c>
      <c r="B74" s="54" t="s">
        <v>102</v>
      </c>
      <c r="C74" s="144"/>
      <c r="G74" s="25"/>
    </row>
    <row r="75" spans="1:7" outlineLevel="1" x14ac:dyDescent="0.35">
      <c r="A75" s="25" t="s">
        <v>1026</v>
      </c>
      <c r="B75" s="54" t="s">
        <v>102</v>
      </c>
      <c r="C75" s="144"/>
      <c r="G75" s="25"/>
    </row>
    <row r="76" spans="1:7" outlineLevel="1" x14ac:dyDescent="0.35">
      <c r="A76" s="25" t="s">
        <v>1027</v>
      </c>
      <c r="B76" s="54" t="s">
        <v>102</v>
      </c>
      <c r="C76" s="144"/>
      <c r="G76" s="25"/>
    </row>
    <row r="77" spans="1:7" outlineLevel="1" x14ac:dyDescent="0.35">
      <c r="A77" s="25" t="s">
        <v>1028</v>
      </c>
      <c r="B77" s="54" t="s">
        <v>102</v>
      </c>
      <c r="C77" s="144"/>
      <c r="G77" s="25"/>
    </row>
    <row r="78" spans="1:7" outlineLevel="1" x14ac:dyDescent="0.35">
      <c r="A78" s="25" t="s">
        <v>1029</v>
      </c>
      <c r="B78" s="54" t="s">
        <v>102</v>
      </c>
      <c r="C78" s="144"/>
      <c r="G78" s="25"/>
    </row>
    <row r="79" spans="1:7" outlineLevel="1" x14ac:dyDescent="0.35">
      <c r="A79" s="25" t="s">
        <v>1030</v>
      </c>
      <c r="B79" s="54" t="s">
        <v>102</v>
      </c>
      <c r="C79" s="144"/>
      <c r="G79" s="25"/>
    </row>
    <row r="80" spans="1:7" ht="15" customHeight="1" x14ac:dyDescent="0.35">
      <c r="A80" s="44"/>
      <c r="B80" s="45" t="s">
        <v>1031</v>
      </c>
      <c r="C80" s="44" t="s">
        <v>968</v>
      </c>
      <c r="D80" s="44"/>
      <c r="E80" s="46"/>
      <c r="F80" s="47"/>
      <c r="G80" s="47"/>
    </row>
    <row r="81" spans="1:7" x14ac:dyDescent="0.35">
      <c r="A81" s="25" t="s">
        <v>1032</v>
      </c>
      <c r="B81" s="25" t="s">
        <v>593</v>
      </c>
      <c r="C81" s="144" t="s">
        <v>35</v>
      </c>
      <c r="E81" s="23"/>
    </row>
    <row r="82" spans="1:7" x14ac:dyDescent="0.35">
      <c r="A82" s="25" t="s">
        <v>1033</v>
      </c>
      <c r="B82" s="25" t="s">
        <v>595</v>
      </c>
      <c r="C82" s="144" t="s">
        <v>35</v>
      </c>
      <c r="E82" s="23"/>
    </row>
    <row r="83" spans="1:7" x14ac:dyDescent="0.35">
      <c r="A83" s="25" t="s">
        <v>1034</v>
      </c>
      <c r="B83" s="25" t="s">
        <v>98</v>
      </c>
      <c r="C83" s="144" t="s">
        <v>35</v>
      </c>
      <c r="E83" s="23"/>
    </row>
    <row r="84" spans="1:7" outlineLevel="1" x14ac:dyDescent="0.35">
      <c r="A84" s="25" t="s">
        <v>1035</v>
      </c>
      <c r="C84" s="144"/>
      <c r="E84" s="23"/>
    </row>
    <row r="85" spans="1:7" outlineLevel="1" x14ac:dyDescent="0.35">
      <c r="A85" s="25" t="s">
        <v>1036</v>
      </c>
      <c r="C85" s="144"/>
      <c r="E85" s="23"/>
    </row>
    <row r="86" spans="1:7" outlineLevel="1" x14ac:dyDescent="0.35">
      <c r="A86" s="25" t="s">
        <v>1037</v>
      </c>
      <c r="C86" s="144"/>
      <c r="E86" s="23"/>
    </row>
    <row r="87" spans="1:7" outlineLevel="1" x14ac:dyDescent="0.35">
      <c r="A87" s="25" t="s">
        <v>1038</v>
      </c>
      <c r="C87" s="144"/>
      <c r="E87" s="23"/>
    </row>
    <row r="88" spans="1:7" outlineLevel="1" x14ac:dyDescent="0.35">
      <c r="A88" s="25" t="s">
        <v>1039</v>
      </c>
      <c r="C88" s="144"/>
      <c r="E88" s="23"/>
    </row>
    <row r="89" spans="1:7" outlineLevel="1" x14ac:dyDescent="0.35">
      <c r="A89" s="25" t="s">
        <v>1040</v>
      </c>
      <c r="C89" s="144"/>
      <c r="E89" s="23"/>
    </row>
    <row r="90" spans="1:7" ht="15" customHeight="1" x14ac:dyDescent="0.35">
      <c r="A90" s="44"/>
      <c r="B90" s="45" t="s">
        <v>1041</v>
      </c>
      <c r="C90" s="44" t="s">
        <v>968</v>
      </c>
      <c r="D90" s="44"/>
      <c r="E90" s="46"/>
      <c r="F90" s="47"/>
      <c r="G90" s="47"/>
    </row>
    <row r="91" spans="1:7" x14ac:dyDescent="0.35">
      <c r="A91" s="25" t="s">
        <v>1042</v>
      </c>
      <c r="B91" s="25" t="s">
        <v>605</v>
      </c>
      <c r="C91" s="144" t="s">
        <v>35</v>
      </c>
      <c r="E91" s="23"/>
    </row>
    <row r="92" spans="1:7" x14ac:dyDescent="0.35">
      <c r="A92" s="25" t="s">
        <v>1043</v>
      </c>
      <c r="B92" s="25" t="s">
        <v>607</v>
      </c>
      <c r="C92" s="144" t="s">
        <v>35</v>
      </c>
      <c r="E92" s="23"/>
    </row>
    <row r="93" spans="1:7" x14ac:dyDescent="0.35">
      <c r="A93" s="25" t="s">
        <v>1044</v>
      </c>
      <c r="B93" s="25" t="s">
        <v>98</v>
      </c>
      <c r="C93" s="144" t="s">
        <v>35</v>
      </c>
      <c r="E93" s="23"/>
    </row>
    <row r="94" spans="1:7" outlineLevel="1" x14ac:dyDescent="0.35">
      <c r="A94" s="25" t="s">
        <v>1045</v>
      </c>
      <c r="C94" s="144"/>
      <c r="E94" s="23"/>
    </row>
    <row r="95" spans="1:7" outlineLevel="1" x14ac:dyDescent="0.35">
      <c r="A95" s="25" t="s">
        <v>1046</v>
      </c>
      <c r="C95" s="144"/>
      <c r="E95" s="23"/>
    </row>
    <row r="96" spans="1:7" outlineLevel="1" x14ac:dyDescent="0.35">
      <c r="A96" s="25" t="s">
        <v>1047</v>
      </c>
      <c r="C96" s="144"/>
      <c r="E96" s="23"/>
    </row>
    <row r="97" spans="1:7" outlineLevel="1" x14ac:dyDescent="0.35">
      <c r="A97" s="25" t="s">
        <v>1048</v>
      </c>
      <c r="C97" s="144"/>
      <c r="E97" s="23"/>
    </row>
    <row r="98" spans="1:7" outlineLevel="1" x14ac:dyDescent="0.35">
      <c r="A98" s="25" t="s">
        <v>1049</v>
      </c>
      <c r="C98" s="144"/>
      <c r="E98" s="23"/>
    </row>
    <row r="99" spans="1:7" outlineLevel="1" x14ac:dyDescent="0.35">
      <c r="A99" s="25" t="s">
        <v>1050</v>
      </c>
      <c r="C99" s="144"/>
      <c r="E99" s="23"/>
    </row>
    <row r="100" spans="1:7" ht="15" customHeight="1" x14ac:dyDescent="0.35">
      <c r="A100" s="44"/>
      <c r="B100" s="45" t="s">
        <v>1051</v>
      </c>
      <c r="C100" s="44" t="s">
        <v>968</v>
      </c>
      <c r="D100" s="44"/>
      <c r="E100" s="46"/>
      <c r="F100" s="47"/>
      <c r="G100" s="47"/>
    </row>
    <row r="101" spans="1:7" x14ac:dyDescent="0.35">
      <c r="A101" s="25" t="s">
        <v>1052</v>
      </c>
      <c r="B101" s="21" t="s">
        <v>617</v>
      </c>
      <c r="C101" s="144" t="s">
        <v>35</v>
      </c>
      <c r="E101" s="23"/>
    </row>
    <row r="102" spans="1:7" x14ac:dyDescent="0.35">
      <c r="A102" s="25" t="s">
        <v>1053</v>
      </c>
      <c r="B102" s="21" t="s">
        <v>619</v>
      </c>
      <c r="C102" s="144" t="s">
        <v>35</v>
      </c>
      <c r="E102" s="23"/>
    </row>
    <row r="103" spans="1:7" x14ac:dyDescent="0.35">
      <c r="A103" s="25" t="s">
        <v>1054</v>
      </c>
      <c r="B103" s="21" t="s">
        <v>621</v>
      </c>
      <c r="C103" s="144" t="s">
        <v>35</v>
      </c>
    </row>
    <row r="104" spans="1:7" x14ac:dyDescent="0.35">
      <c r="A104" s="25" t="s">
        <v>1055</v>
      </c>
      <c r="B104" s="21" t="s">
        <v>623</v>
      </c>
      <c r="C104" s="144" t="s">
        <v>35</v>
      </c>
    </row>
    <row r="105" spans="1:7" x14ac:dyDescent="0.35">
      <c r="A105" s="25" t="s">
        <v>1056</v>
      </c>
      <c r="B105" s="21" t="s">
        <v>625</v>
      </c>
      <c r="C105" s="144" t="s">
        <v>35</v>
      </c>
    </row>
    <row r="106" spans="1:7" outlineLevel="1" x14ac:dyDescent="0.35">
      <c r="A106" s="25" t="s">
        <v>1057</v>
      </c>
      <c r="B106" s="21"/>
      <c r="C106" s="144"/>
    </row>
    <row r="107" spans="1:7" outlineLevel="1" x14ac:dyDescent="0.35">
      <c r="A107" s="25" t="s">
        <v>1058</v>
      </c>
      <c r="B107" s="21"/>
      <c r="C107" s="144"/>
    </row>
    <row r="108" spans="1:7" outlineLevel="1" x14ac:dyDescent="0.35">
      <c r="A108" s="25" t="s">
        <v>1059</v>
      </c>
      <c r="B108" s="21"/>
      <c r="C108" s="144"/>
    </row>
    <row r="109" spans="1:7" outlineLevel="1" x14ac:dyDescent="0.35">
      <c r="A109" s="25" t="s">
        <v>1060</v>
      </c>
      <c r="B109" s="21"/>
      <c r="C109" s="144"/>
    </row>
    <row r="110" spans="1:7" ht="15" customHeight="1" x14ac:dyDescent="0.35">
      <c r="A110" s="44"/>
      <c r="B110" s="45" t="s">
        <v>1061</v>
      </c>
      <c r="C110" s="44" t="s">
        <v>968</v>
      </c>
      <c r="D110" s="44"/>
      <c r="E110" s="46"/>
      <c r="F110" s="47"/>
      <c r="G110" s="47"/>
    </row>
    <row r="111" spans="1:7" x14ac:dyDescent="0.35">
      <c r="A111" s="25" t="s">
        <v>1062</v>
      </c>
      <c r="B111" s="25" t="s">
        <v>632</v>
      </c>
      <c r="C111" s="144" t="s">
        <v>35</v>
      </c>
      <c r="E111" s="23"/>
    </row>
    <row r="112" spans="1:7" outlineLevel="1" x14ac:dyDescent="0.35">
      <c r="A112" s="25" t="s">
        <v>1063</v>
      </c>
      <c r="C112" s="144"/>
      <c r="E112" s="23"/>
    </row>
    <row r="113" spans="1:7" outlineLevel="1" x14ac:dyDescent="0.35">
      <c r="A113" s="25" t="s">
        <v>1064</v>
      </c>
      <c r="C113" s="144"/>
      <c r="E113" s="23"/>
    </row>
    <row r="114" spans="1:7" outlineLevel="1" x14ac:dyDescent="0.35">
      <c r="A114" s="25" t="s">
        <v>1065</v>
      </c>
      <c r="C114" s="144"/>
      <c r="E114" s="23"/>
    </row>
    <row r="115" spans="1:7" outlineLevel="1" x14ac:dyDescent="0.35">
      <c r="A115" s="25" t="s">
        <v>1066</v>
      </c>
      <c r="C115" s="144"/>
      <c r="E115" s="23"/>
    </row>
    <row r="116" spans="1:7" ht="15" customHeight="1" x14ac:dyDescent="0.35">
      <c r="A116" s="44"/>
      <c r="B116" s="45" t="s">
        <v>1067</v>
      </c>
      <c r="C116" s="44" t="s">
        <v>638</v>
      </c>
      <c r="D116" s="44" t="s">
        <v>639</v>
      </c>
      <c r="E116" s="46"/>
      <c r="F116" s="44" t="s">
        <v>968</v>
      </c>
      <c r="G116" s="44" t="s">
        <v>640</v>
      </c>
    </row>
    <row r="117" spans="1:7" x14ac:dyDescent="0.35">
      <c r="A117" s="25" t="s">
        <v>1068</v>
      </c>
      <c r="B117" s="42" t="s">
        <v>642</v>
      </c>
      <c r="C117" s="150" t="s">
        <v>35</v>
      </c>
      <c r="D117" s="39"/>
      <c r="E117" s="39"/>
      <c r="F117" s="58"/>
      <c r="G117" s="58"/>
    </row>
    <row r="118" spans="1:7" x14ac:dyDescent="0.35">
      <c r="A118" s="39"/>
      <c r="B118" s="75"/>
      <c r="C118" s="39"/>
      <c r="D118" s="39"/>
      <c r="E118" s="39"/>
      <c r="F118" s="58"/>
      <c r="G118" s="58"/>
    </row>
    <row r="119" spans="1:7" x14ac:dyDescent="0.35">
      <c r="B119" s="42" t="s">
        <v>643</v>
      </c>
      <c r="C119" s="39"/>
      <c r="D119" s="39"/>
      <c r="E119" s="39"/>
      <c r="F119" s="58"/>
      <c r="G119" s="58"/>
    </row>
    <row r="120" spans="1:7" x14ac:dyDescent="0.35">
      <c r="A120" s="25" t="s">
        <v>1069</v>
      </c>
      <c r="B120" s="42" t="s">
        <v>560</v>
      </c>
      <c r="C120" s="150" t="s">
        <v>35</v>
      </c>
      <c r="D120" s="151" t="s">
        <v>35</v>
      </c>
      <c r="E120" s="39"/>
      <c r="F120" s="159" t="str">
        <f t="shared" ref="F120:F143" si="0">IF($C$144=0,"",IF(C120="[for completion]","",C120/$C$144))</f>
        <v/>
      </c>
      <c r="G120" s="159" t="str">
        <f t="shared" ref="G120:G143" si="1">IF($D$144=0,"",IF(D120="[for completion]","",D120/$D$144))</f>
        <v/>
      </c>
    </row>
    <row r="121" spans="1:7" x14ac:dyDescent="0.35">
      <c r="A121" s="25" t="s">
        <v>1070</v>
      </c>
      <c r="B121" s="42" t="s">
        <v>560</v>
      </c>
      <c r="C121" s="150" t="s">
        <v>35</v>
      </c>
      <c r="D121" s="151" t="s">
        <v>35</v>
      </c>
      <c r="E121" s="39"/>
      <c r="F121" s="159" t="str">
        <f t="shared" si="0"/>
        <v/>
      </c>
      <c r="G121" s="159" t="str">
        <f t="shared" si="1"/>
        <v/>
      </c>
    </row>
    <row r="122" spans="1:7" x14ac:dyDescent="0.35">
      <c r="A122" s="25" t="s">
        <v>1071</v>
      </c>
      <c r="B122" s="42" t="s">
        <v>560</v>
      </c>
      <c r="C122" s="150" t="s">
        <v>35</v>
      </c>
      <c r="D122" s="151" t="s">
        <v>35</v>
      </c>
      <c r="E122" s="39"/>
      <c r="F122" s="159" t="str">
        <f t="shared" si="0"/>
        <v/>
      </c>
      <c r="G122" s="159" t="str">
        <f t="shared" si="1"/>
        <v/>
      </c>
    </row>
    <row r="123" spans="1:7" x14ac:dyDescent="0.35">
      <c r="A123" s="25" t="s">
        <v>1072</v>
      </c>
      <c r="B123" s="42" t="s">
        <v>560</v>
      </c>
      <c r="C123" s="150" t="s">
        <v>35</v>
      </c>
      <c r="D123" s="151" t="s">
        <v>35</v>
      </c>
      <c r="E123" s="39"/>
      <c r="F123" s="159" t="str">
        <f t="shared" si="0"/>
        <v/>
      </c>
      <c r="G123" s="159" t="str">
        <f t="shared" si="1"/>
        <v/>
      </c>
    </row>
    <row r="124" spans="1:7" x14ac:dyDescent="0.35">
      <c r="A124" s="25" t="s">
        <v>1073</v>
      </c>
      <c r="B124" s="42" t="s">
        <v>560</v>
      </c>
      <c r="C124" s="150" t="s">
        <v>35</v>
      </c>
      <c r="D124" s="151" t="s">
        <v>35</v>
      </c>
      <c r="E124" s="39"/>
      <c r="F124" s="159" t="str">
        <f t="shared" si="0"/>
        <v/>
      </c>
      <c r="G124" s="159" t="str">
        <f t="shared" si="1"/>
        <v/>
      </c>
    </row>
    <row r="125" spans="1:7" x14ac:dyDescent="0.35">
      <c r="A125" s="25" t="s">
        <v>1074</v>
      </c>
      <c r="B125" s="42" t="s">
        <v>560</v>
      </c>
      <c r="C125" s="150" t="s">
        <v>35</v>
      </c>
      <c r="D125" s="151" t="s">
        <v>35</v>
      </c>
      <c r="E125" s="39"/>
      <c r="F125" s="159" t="str">
        <f t="shared" si="0"/>
        <v/>
      </c>
      <c r="G125" s="159" t="str">
        <f t="shared" si="1"/>
        <v/>
      </c>
    </row>
    <row r="126" spans="1:7" x14ac:dyDescent="0.35">
      <c r="A126" s="25" t="s">
        <v>1075</v>
      </c>
      <c r="B126" s="42" t="s">
        <v>560</v>
      </c>
      <c r="C126" s="150" t="s">
        <v>35</v>
      </c>
      <c r="D126" s="151" t="s">
        <v>35</v>
      </c>
      <c r="E126" s="39"/>
      <c r="F126" s="159" t="str">
        <f t="shared" si="0"/>
        <v/>
      </c>
      <c r="G126" s="159" t="str">
        <f t="shared" si="1"/>
        <v/>
      </c>
    </row>
    <row r="127" spans="1:7" x14ac:dyDescent="0.35">
      <c r="A127" s="25" t="s">
        <v>1076</v>
      </c>
      <c r="B127" s="42" t="s">
        <v>560</v>
      </c>
      <c r="C127" s="150" t="s">
        <v>35</v>
      </c>
      <c r="D127" s="151" t="s">
        <v>35</v>
      </c>
      <c r="E127" s="39"/>
      <c r="F127" s="159" t="str">
        <f t="shared" si="0"/>
        <v/>
      </c>
      <c r="G127" s="159" t="str">
        <f t="shared" si="1"/>
        <v/>
      </c>
    </row>
    <row r="128" spans="1:7" x14ac:dyDescent="0.35">
      <c r="A128" s="25" t="s">
        <v>1077</v>
      </c>
      <c r="B128" s="42" t="s">
        <v>560</v>
      </c>
      <c r="C128" s="150" t="s">
        <v>35</v>
      </c>
      <c r="D128" s="151" t="s">
        <v>35</v>
      </c>
      <c r="E128" s="39"/>
      <c r="F128" s="159" t="str">
        <f t="shared" si="0"/>
        <v/>
      </c>
      <c r="G128" s="159" t="str">
        <f t="shared" si="1"/>
        <v/>
      </c>
    </row>
    <row r="129" spans="1:7" x14ac:dyDescent="0.35">
      <c r="A129" s="25" t="s">
        <v>1078</v>
      </c>
      <c r="B129" s="42" t="s">
        <v>560</v>
      </c>
      <c r="C129" s="150" t="s">
        <v>35</v>
      </c>
      <c r="D129" s="151" t="s">
        <v>35</v>
      </c>
      <c r="E129" s="42"/>
      <c r="F129" s="159" t="str">
        <f t="shared" si="0"/>
        <v/>
      </c>
      <c r="G129" s="159" t="str">
        <f t="shared" si="1"/>
        <v/>
      </c>
    </row>
    <row r="130" spans="1:7" x14ac:dyDescent="0.35">
      <c r="A130" s="25" t="s">
        <v>1079</v>
      </c>
      <c r="B130" s="42" t="s">
        <v>560</v>
      </c>
      <c r="C130" s="150" t="s">
        <v>35</v>
      </c>
      <c r="D130" s="151" t="s">
        <v>35</v>
      </c>
      <c r="E130" s="42"/>
      <c r="F130" s="159" t="str">
        <f t="shared" si="0"/>
        <v/>
      </c>
      <c r="G130" s="159" t="str">
        <f t="shared" si="1"/>
        <v/>
      </c>
    </row>
    <row r="131" spans="1:7" x14ac:dyDescent="0.35">
      <c r="A131" s="25" t="s">
        <v>1080</v>
      </c>
      <c r="B131" s="42" t="s">
        <v>560</v>
      </c>
      <c r="C131" s="150" t="s">
        <v>35</v>
      </c>
      <c r="D131" s="151" t="s">
        <v>35</v>
      </c>
      <c r="E131" s="42"/>
      <c r="F131" s="159" t="str">
        <f t="shared" si="0"/>
        <v/>
      </c>
      <c r="G131" s="159" t="str">
        <f t="shared" si="1"/>
        <v/>
      </c>
    </row>
    <row r="132" spans="1:7" x14ac:dyDescent="0.35">
      <c r="A132" s="25" t="s">
        <v>1081</v>
      </c>
      <c r="B132" s="42" t="s">
        <v>560</v>
      </c>
      <c r="C132" s="150" t="s">
        <v>35</v>
      </c>
      <c r="D132" s="151" t="s">
        <v>35</v>
      </c>
      <c r="E132" s="42"/>
      <c r="F132" s="159" t="str">
        <f t="shared" si="0"/>
        <v/>
      </c>
      <c r="G132" s="159" t="str">
        <f t="shared" si="1"/>
        <v/>
      </c>
    </row>
    <row r="133" spans="1:7" x14ac:dyDescent="0.35">
      <c r="A133" s="25" t="s">
        <v>1082</v>
      </c>
      <c r="B133" s="42" t="s">
        <v>560</v>
      </c>
      <c r="C133" s="150" t="s">
        <v>35</v>
      </c>
      <c r="D133" s="151" t="s">
        <v>35</v>
      </c>
      <c r="E133" s="42"/>
      <c r="F133" s="159" t="str">
        <f t="shared" si="0"/>
        <v/>
      </c>
      <c r="G133" s="159" t="str">
        <f t="shared" si="1"/>
        <v/>
      </c>
    </row>
    <row r="134" spans="1:7" x14ac:dyDescent="0.35">
      <c r="A134" s="25" t="s">
        <v>1083</v>
      </c>
      <c r="B134" s="42" t="s">
        <v>560</v>
      </c>
      <c r="C134" s="150" t="s">
        <v>35</v>
      </c>
      <c r="D134" s="151" t="s">
        <v>35</v>
      </c>
      <c r="E134" s="42"/>
      <c r="F134" s="159" t="str">
        <f t="shared" si="0"/>
        <v/>
      </c>
      <c r="G134" s="159" t="str">
        <f t="shared" si="1"/>
        <v/>
      </c>
    </row>
    <row r="135" spans="1:7" x14ac:dyDescent="0.35">
      <c r="A135" s="25" t="s">
        <v>1084</v>
      </c>
      <c r="B135" s="42" t="s">
        <v>560</v>
      </c>
      <c r="C135" s="150" t="s">
        <v>35</v>
      </c>
      <c r="D135" s="151" t="s">
        <v>35</v>
      </c>
      <c r="F135" s="159" t="str">
        <f t="shared" si="0"/>
        <v/>
      </c>
      <c r="G135" s="159" t="str">
        <f t="shared" si="1"/>
        <v/>
      </c>
    </row>
    <row r="136" spans="1:7" x14ac:dyDescent="0.35">
      <c r="A136" s="25" t="s">
        <v>1085</v>
      </c>
      <c r="B136" s="42" t="s">
        <v>560</v>
      </c>
      <c r="C136" s="150" t="s">
        <v>35</v>
      </c>
      <c r="D136" s="151" t="s">
        <v>35</v>
      </c>
      <c r="E136" s="62"/>
      <c r="F136" s="159" t="str">
        <f t="shared" si="0"/>
        <v/>
      </c>
      <c r="G136" s="159" t="str">
        <f t="shared" si="1"/>
        <v/>
      </c>
    </row>
    <row r="137" spans="1:7" x14ac:dyDescent="0.35">
      <c r="A137" s="25" t="s">
        <v>1086</v>
      </c>
      <c r="B137" s="42" t="s">
        <v>560</v>
      </c>
      <c r="C137" s="150" t="s">
        <v>35</v>
      </c>
      <c r="D137" s="151" t="s">
        <v>35</v>
      </c>
      <c r="E137" s="62"/>
      <c r="F137" s="159" t="str">
        <f t="shared" si="0"/>
        <v/>
      </c>
      <c r="G137" s="159" t="str">
        <f t="shared" si="1"/>
        <v/>
      </c>
    </row>
    <row r="138" spans="1:7" x14ac:dyDescent="0.35">
      <c r="A138" s="25" t="s">
        <v>1087</v>
      </c>
      <c r="B138" s="42" t="s">
        <v>560</v>
      </c>
      <c r="C138" s="150" t="s">
        <v>35</v>
      </c>
      <c r="D138" s="151" t="s">
        <v>35</v>
      </c>
      <c r="E138" s="62"/>
      <c r="F138" s="159" t="str">
        <f t="shared" si="0"/>
        <v/>
      </c>
      <c r="G138" s="159" t="str">
        <f t="shared" si="1"/>
        <v/>
      </c>
    </row>
    <row r="139" spans="1:7" x14ac:dyDescent="0.35">
      <c r="A139" s="25" t="s">
        <v>1088</v>
      </c>
      <c r="B139" s="42" t="s">
        <v>560</v>
      </c>
      <c r="C139" s="150" t="s">
        <v>35</v>
      </c>
      <c r="D139" s="151" t="s">
        <v>35</v>
      </c>
      <c r="E139" s="62"/>
      <c r="F139" s="159" t="str">
        <f t="shared" si="0"/>
        <v/>
      </c>
      <c r="G139" s="159" t="str">
        <f t="shared" si="1"/>
        <v/>
      </c>
    </row>
    <row r="140" spans="1:7" x14ac:dyDescent="0.35">
      <c r="A140" s="25" t="s">
        <v>1089</v>
      </c>
      <c r="B140" s="42" t="s">
        <v>560</v>
      </c>
      <c r="C140" s="150" t="s">
        <v>35</v>
      </c>
      <c r="D140" s="151" t="s">
        <v>35</v>
      </c>
      <c r="E140" s="62"/>
      <c r="F140" s="159" t="str">
        <f t="shared" si="0"/>
        <v/>
      </c>
      <c r="G140" s="159" t="str">
        <f t="shared" si="1"/>
        <v/>
      </c>
    </row>
    <row r="141" spans="1:7" x14ac:dyDescent="0.35">
      <c r="A141" s="25" t="s">
        <v>1090</v>
      </c>
      <c r="B141" s="42" t="s">
        <v>560</v>
      </c>
      <c r="C141" s="150" t="s">
        <v>35</v>
      </c>
      <c r="D141" s="151" t="s">
        <v>35</v>
      </c>
      <c r="E141" s="62"/>
      <c r="F141" s="159" t="str">
        <f t="shared" si="0"/>
        <v/>
      </c>
      <c r="G141" s="159" t="str">
        <f t="shared" si="1"/>
        <v/>
      </c>
    </row>
    <row r="142" spans="1:7" x14ac:dyDescent="0.35">
      <c r="A142" s="25" t="s">
        <v>1091</v>
      </c>
      <c r="B142" s="42" t="s">
        <v>560</v>
      </c>
      <c r="C142" s="150" t="s">
        <v>35</v>
      </c>
      <c r="D142" s="151" t="s">
        <v>35</v>
      </c>
      <c r="E142" s="62"/>
      <c r="F142" s="159" t="str">
        <f t="shared" si="0"/>
        <v/>
      </c>
      <c r="G142" s="159" t="str">
        <f t="shared" si="1"/>
        <v/>
      </c>
    </row>
    <row r="143" spans="1:7" x14ac:dyDescent="0.35">
      <c r="A143" s="25" t="s">
        <v>1092</v>
      </c>
      <c r="B143" s="42" t="s">
        <v>560</v>
      </c>
      <c r="C143" s="150" t="s">
        <v>35</v>
      </c>
      <c r="D143" s="151" t="s">
        <v>35</v>
      </c>
      <c r="E143" s="62"/>
      <c r="F143" s="159" t="str">
        <f t="shared" si="0"/>
        <v/>
      </c>
      <c r="G143" s="159" t="str">
        <f t="shared" si="1"/>
        <v/>
      </c>
    </row>
    <row r="144" spans="1:7" x14ac:dyDescent="0.35">
      <c r="A144" s="25" t="s">
        <v>1093</v>
      </c>
      <c r="B144" s="52" t="s">
        <v>100</v>
      </c>
      <c r="C144" s="152">
        <f>SUM(C120:C143)</f>
        <v>0</v>
      </c>
      <c r="D144" s="50">
        <f>SUM(D120:D143)</f>
        <v>0</v>
      </c>
      <c r="E144" s="62"/>
      <c r="F144" s="160">
        <f>SUM(F120:F143)</f>
        <v>0</v>
      </c>
      <c r="G144" s="160">
        <f>SUM(G120:G143)</f>
        <v>0</v>
      </c>
    </row>
    <row r="145" spans="1:7" ht="15" customHeight="1" x14ac:dyDescent="0.35">
      <c r="A145" s="44"/>
      <c r="B145" s="45" t="s">
        <v>1094</v>
      </c>
      <c r="C145" s="44" t="s">
        <v>638</v>
      </c>
      <c r="D145" s="44" t="s">
        <v>639</v>
      </c>
      <c r="E145" s="46"/>
      <c r="F145" s="44" t="s">
        <v>968</v>
      </c>
      <c r="G145" s="44" t="s">
        <v>640</v>
      </c>
    </row>
    <row r="146" spans="1:7" x14ac:dyDescent="0.35">
      <c r="A146" s="25" t="s">
        <v>1095</v>
      </c>
      <c r="B146" s="25" t="s">
        <v>671</v>
      </c>
      <c r="C146" s="144" t="s">
        <v>35</v>
      </c>
      <c r="G146" s="25"/>
    </row>
    <row r="147" spans="1:7" x14ac:dyDescent="0.35">
      <c r="G147" s="25"/>
    </row>
    <row r="148" spans="1:7" x14ac:dyDescent="0.35">
      <c r="B148" s="42" t="s">
        <v>672</v>
      </c>
      <c r="G148" s="25"/>
    </row>
    <row r="149" spans="1:7" x14ac:dyDescent="0.35">
      <c r="A149" s="25" t="s">
        <v>1096</v>
      </c>
      <c r="B149" s="25" t="s">
        <v>674</v>
      </c>
      <c r="C149" s="150" t="s">
        <v>35</v>
      </c>
      <c r="D149" s="151" t="s">
        <v>35</v>
      </c>
      <c r="F149" s="159" t="str">
        <f t="shared" ref="F149:F163" si="2">IF($C$157=0,"",IF(C149="[for completion]","",C149/$C$157))</f>
        <v/>
      </c>
      <c r="G149" s="159" t="str">
        <f t="shared" ref="G149:G163" si="3">IF($D$157=0,"",IF(D149="[for completion]","",D149/$D$157))</f>
        <v/>
      </c>
    </row>
    <row r="150" spans="1:7" x14ac:dyDescent="0.35">
      <c r="A150" s="25" t="s">
        <v>1097</v>
      </c>
      <c r="B150" s="25" t="s">
        <v>676</v>
      </c>
      <c r="C150" s="150" t="s">
        <v>35</v>
      </c>
      <c r="D150" s="151" t="s">
        <v>35</v>
      </c>
      <c r="F150" s="159" t="str">
        <f t="shared" si="2"/>
        <v/>
      </c>
      <c r="G150" s="159" t="str">
        <f t="shared" si="3"/>
        <v/>
      </c>
    </row>
    <row r="151" spans="1:7" x14ac:dyDescent="0.35">
      <c r="A151" s="25" t="s">
        <v>1098</v>
      </c>
      <c r="B151" s="25" t="s">
        <v>678</v>
      </c>
      <c r="C151" s="150" t="s">
        <v>35</v>
      </c>
      <c r="D151" s="151" t="s">
        <v>35</v>
      </c>
      <c r="F151" s="159" t="str">
        <f t="shared" si="2"/>
        <v/>
      </c>
      <c r="G151" s="159" t="str">
        <f t="shared" si="3"/>
        <v/>
      </c>
    </row>
    <row r="152" spans="1:7" x14ac:dyDescent="0.35">
      <c r="A152" s="25" t="s">
        <v>1099</v>
      </c>
      <c r="B152" s="25" t="s">
        <v>680</v>
      </c>
      <c r="C152" s="150" t="s">
        <v>35</v>
      </c>
      <c r="D152" s="151" t="s">
        <v>35</v>
      </c>
      <c r="F152" s="159" t="str">
        <f t="shared" si="2"/>
        <v/>
      </c>
      <c r="G152" s="159" t="str">
        <f t="shared" si="3"/>
        <v/>
      </c>
    </row>
    <row r="153" spans="1:7" x14ac:dyDescent="0.35">
      <c r="A153" s="25" t="s">
        <v>1100</v>
      </c>
      <c r="B153" s="25" t="s">
        <v>682</v>
      </c>
      <c r="C153" s="150" t="s">
        <v>35</v>
      </c>
      <c r="D153" s="151" t="s">
        <v>35</v>
      </c>
      <c r="F153" s="159" t="str">
        <f t="shared" si="2"/>
        <v/>
      </c>
      <c r="G153" s="159" t="str">
        <f t="shared" si="3"/>
        <v/>
      </c>
    </row>
    <row r="154" spans="1:7" x14ac:dyDescent="0.35">
      <c r="A154" s="25" t="s">
        <v>1101</v>
      </c>
      <c r="B154" s="25" t="s">
        <v>684</v>
      </c>
      <c r="C154" s="150" t="s">
        <v>35</v>
      </c>
      <c r="D154" s="151" t="s">
        <v>35</v>
      </c>
      <c r="F154" s="159" t="str">
        <f t="shared" si="2"/>
        <v/>
      </c>
      <c r="G154" s="159" t="str">
        <f t="shared" si="3"/>
        <v/>
      </c>
    </row>
    <row r="155" spans="1:7" x14ac:dyDescent="0.35">
      <c r="A155" s="25" t="s">
        <v>1102</v>
      </c>
      <c r="B155" s="25" t="s">
        <v>686</v>
      </c>
      <c r="C155" s="150" t="s">
        <v>35</v>
      </c>
      <c r="D155" s="151" t="s">
        <v>35</v>
      </c>
      <c r="F155" s="159" t="str">
        <f t="shared" si="2"/>
        <v/>
      </c>
      <c r="G155" s="159" t="str">
        <f t="shared" si="3"/>
        <v/>
      </c>
    </row>
    <row r="156" spans="1:7" x14ac:dyDescent="0.35">
      <c r="A156" s="25" t="s">
        <v>1103</v>
      </c>
      <c r="B156" s="25" t="s">
        <v>688</v>
      </c>
      <c r="C156" s="150" t="s">
        <v>35</v>
      </c>
      <c r="D156" s="151" t="s">
        <v>35</v>
      </c>
      <c r="F156" s="159" t="str">
        <f t="shared" si="2"/>
        <v/>
      </c>
      <c r="G156" s="159" t="str">
        <f t="shared" si="3"/>
        <v/>
      </c>
    </row>
    <row r="157" spans="1:7" x14ac:dyDescent="0.35">
      <c r="A157" s="25" t="s">
        <v>1104</v>
      </c>
      <c r="B157" s="52" t="s">
        <v>100</v>
      </c>
      <c r="C157" s="150">
        <f>SUM(C149:C156)</f>
        <v>0</v>
      </c>
      <c r="D157" s="151">
        <f>SUM(D149:D156)</f>
        <v>0</v>
      </c>
      <c r="F157" s="144">
        <f>SUM(F149:F156)</f>
        <v>0</v>
      </c>
      <c r="G157" s="144">
        <f>SUM(G149:G156)</f>
        <v>0</v>
      </c>
    </row>
    <row r="158" spans="1:7" outlineLevel="1" x14ac:dyDescent="0.35">
      <c r="A158" s="25" t="s">
        <v>1105</v>
      </c>
      <c r="B158" s="54" t="s">
        <v>691</v>
      </c>
      <c r="C158" s="150"/>
      <c r="D158" s="151"/>
      <c r="F158" s="159" t="str">
        <f t="shared" si="2"/>
        <v/>
      </c>
      <c r="G158" s="159" t="str">
        <f t="shared" si="3"/>
        <v/>
      </c>
    </row>
    <row r="159" spans="1:7" outlineLevel="1" x14ac:dyDescent="0.35">
      <c r="A159" s="25" t="s">
        <v>1106</v>
      </c>
      <c r="B159" s="54" t="s">
        <v>693</v>
      </c>
      <c r="C159" s="150"/>
      <c r="D159" s="151"/>
      <c r="F159" s="159" t="str">
        <f t="shared" si="2"/>
        <v/>
      </c>
      <c r="G159" s="159" t="str">
        <f t="shared" si="3"/>
        <v/>
      </c>
    </row>
    <row r="160" spans="1:7" outlineLevel="1" x14ac:dyDescent="0.35">
      <c r="A160" s="25" t="s">
        <v>1107</v>
      </c>
      <c r="B160" s="54" t="s">
        <v>695</v>
      </c>
      <c r="C160" s="150"/>
      <c r="D160" s="151"/>
      <c r="F160" s="159" t="str">
        <f t="shared" si="2"/>
        <v/>
      </c>
      <c r="G160" s="159" t="str">
        <f t="shared" si="3"/>
        <v/>
      </c>
    </row>
    <row r="161" spans="1:7" outlineLevel="1" x14ac:dyDescent="0.35">
      <c r="A161" s="25" t="s">
        <v>1108</v>
      </c>
      <c r="B161" s="54" t="s">
        <v>697</v>
      </c>
      <c r="C161" s="150"/>
      <c r="D161" s="151"/>
      <c r="F161" s="159" t="str">
        <f t="shared" si="2"/>
        <v/>
      </c>
      <c r="G161" s="159" t="str">
        <f t="shared" si="3"/>
        <v/>
      </c>
    </row>
    <row r="162" spans="1:7" outlineLevel="1" x14ac:dyDescent="0.35">
      <c r="A162" s="25" t="s">
        <v>1109</v>
      </c>
      <c r="B162" s="54" t="s">
        <v>699</v>
      </c>
      <c r="C162" s="150"/>
      <c r="D162" s="151"/>
      <c r="F162" s="159" t="str">
        <f t="shared" si="2"/>
        <v/>
      </c>
      <c r="G162" s="159" t="str">
        <f t="shared" si="3"/>
        <v/>
      </c>
    </row>
    <row r="163" spans="1:7" outlineLevel="1" x14ac:dyDescent="0.35">
      <c r="A163" s="25" t="s">
        <v>1110</v>
      </c>
      <c r="B163" s="54" t="s">
        <v>701</v>
      </c>
      <c r="C163" s="150"/>
      <c r="D163" s="151"/>
      <c r="F163" s="159" t="str">
        <f t="shared" si="2"/>
        <v/>
      </c>
      <c r="G163" s="159" t="str">
        <f t="shared" si="3"/>
        <v/>
      </c>
    </row>
    <row r="164" spans="1:7" outlineLevel="1" x14ac:dyDescent="0.35">
      <c r="A164" s="25" t="s">
        <v>1111</v>
      </c>
      <c r="B164" s="54"/>
      <c r="F164" s="51"/>
      <c r="G164" s="51"/>
    </row>
    <row r="165" spans="1:7" outlineLevel="1" x14ac:dyDescent="0.35">
      <c r="A165" s="25" t="s">
        <v>1112</v>
      </c>
      <c r="B165" s="54"/>
      <c r="F165" s="51"/>
      <c r="G165" s="51"/>
    </row>
    <row r="166" spans="1:7" outlineLevel="1" x14ac:dyDescent="0.35">
      <c r="A166" s="25" t="s">
        <v>1113</v>
      </c>
      <c r="B166" s="54"/>
      <c r="F166" s="51"/>
      <c r="G166" s="51"/>
    </row>
    <row r="167" spans="1:7" ht="15" customHeight="1" x14ac:dyDescent="0.35">
      <c r="A167" s="44"/>
      <c r="B167" s="45" t="s">
        <v>1114</v>
      </c>
      <c r="C167" s="44" t="s">
        <v>638</v>
      </c>
      <c r="D167" s="44" t="s">
        <v>639</v>
      </c>
      <c r="E167" s="46"/>
      <c r="F167" s="44" t="s">
        <v>968</v>
      </c>
      <c r="G167" s="44" t="s">
        <v>640</v>
      </c>
    </row>
    <row r="168" spans="1:7" x14ac:dyDescent="0.35">
      <c r="A168" s="25" t="s">
        <v>1115</v>
      </c>
      <c r="B168" s="25" t="s">
        <v>671</v>
      </c>
      <c r="C168" s="144" t="s">
        <v>70</v>
      </c>
      <c r="G168" s="25"/>
    </row>
    <row r="169" spans="1:7" x14ac:dyDescent="0.35">
      <c r="G169" s="25"/>
    </row>
    <row r="170" spans="1:7" x14ac:dyDescent="0.35">
      <c r="B170" s="42" t="s">
        <v>672</v>
      </c>
      <c r="G170" s="25"/>
    </row>
    <row r="171" spans="1:7" x14ac:dyDescent="0.35">
      <c r="A171" s="25" t="s">
        <v>1116</v>
      </c>
      <c r="B171" s="25" t="s">
        <v>674</v>
      </c>
      <c r="C171" s="150" t="s">
        <v>70</v>
      </c>
      <c r="D171" s="151" t="s">
        <v>70</v>
      </c>
      <c r="F171" s="159" t="str">
        <f>IF($C$179=0,"",IF(C171="[Mark as ND1 if not relevant]","",C171/$C$179))</f>
        <v/>
      </c>
      <c r="G171" s="159" t="str">
        <f>IF($D$179=0,"",IF(D171="[Mark as ND1 if not relevant]","",D171/$D$179))</f>
        <v/>
      </c>
    </row>
    <row r="172" spans="1:7" x14ac:dyDescent="0.35">
      <c r="A172" s="25" t="s">
        <v>1117</v>
      </c>
      <c r="B172" s="25" t="s">
        <v>676</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35">
      <c r="A173" s="25" t="s">
        <v>1118</v>
      </c>
      <c r="B173" s="25" t="s">
        <v>678</v>
      </c>
      <c r="C173" s="150" t="s">
        <v>70</v>
      </c>
      <c r="D173" s="151" t="s">
        <v>70</v>
      </c>
      <c r="F173" s="159" t="str">
        <f t="shared" si="4"/>
        <v/>
      </c>
      <c r="G173" s="159" t="str">
        <f t="shared" si="5"/>
        <v/>
      </c>
    </row>
    <row r="174" spans="1:7" x14ac:dyDescent="0.35">
      <c r="A174" s="25" t="s">
        <v>1119</v>
      </c>
      <c r="B174" s="25" t="s">
        <v>680</v>
      </c>
      <c r="C174" s="150" t="s">
        <v>70</v>
      </c>
      <c r="D174" s="151" t="s">
        <v>70</v>
      </c>
      <c r="F174" s="159" t="str">
        <f t="shared" si="4"/>
        <v/>
      </c>
      <c r="G174" s="159" t="str">
        <f t="shared" si="5"/>
        <v/>
      </c>
    </row>
    <row r="175" spans="1:7" x14ac:dyDescent="0.35">
      <c r="A175" s="25" t="s">
        <v>1120</v>
      </c>
      <c r="B175" s="25" t="s">
        <v>682</v>
      </c>
      <c r="C175" s="150" t="s">
        <v>70</v>
      </c>
      <c r="D175" s="151" t="s">
        <v>70</v>
      </c>
      <c r="F175" s="159" t="str">
        <f t="shared" si="4"/>
        <v/>
      </c>
      <c r="G175" s="159" t="str">
        <f t="shared" si="5"/>
        <v/>
      </c>
    </row>
    <row r="176" spans="1:7" x14ac:dyDescent="0.35">
      <c r="A176" s="25" t="s">
        <v>1121</v>
      </c>
      <c r="B176" s="25" t="s">
        <v>684</v>
      </c>
      <c r="C176" s="150" t="s">
        <v>70</v>
      </c>
      <c r="D176" s="151" t="s">
        <v>70</v>
      </c>
      <c r="F176" s="159" t="str">
        <f t="shared" si="4"/>
        <v/>
      </c>
      <c r="G176" s="159" t="str">
        <f t="shared" si="5"/>
        <v/>
      </c>
    </row>
    <row r="177" spans="1:7" x14ac:dyDescent="0.35">
      <c r="A177" s="25" t="s">
        <v>1122</v>
      </c>
      <c r="B177" s="25" t="s">
        <v>686</v>
      </c>
      <c r="C177" s="150" t="s">
        <v>70</v>
      </c>
      <c r="D177" s="151" t="s">
        <v>70</v>
      </c>
      <c r="F177" s="159" t="str">
        <f t="shared" si="4"/>
        <v/>
      </c>
      <c r="G177" s="159" t="str">
        <f t="shared" si="5"/>
        <v/>
      </c>
    </row>
    <row r="178" spans="1:7" x14ac:dyDescent="0.35">
      <c r="A178" s="25" t="s">
        <v>1123</v>
      </c>
      <c r="B178" s="25" t="s">
        <v>688</v>
      </c>
      <c r="C178" s="150" t="s">
        <v>70</v>
      </c>
      <c r="D178" s="151" t="s">
        <v>70</v>
      </c>
      <c r="F178" s="159" t="str">
        <f t="shared" si="4"/>
        <v/>
      </c>
      <c r="G178" s="159" t="str">
        <f t="shared" si="5"/>
        <v/>
      </c>
    </row>
    <row r="179" spans="1:7" x14ac:dyDescent="0.35">
      <c r="A179" s="25" t="s">
        <v>1124</v>
      </c>
      <c r="B179" s="52" t="s">
        <v>100</v>
      </c>
      <c r="C179" s="150">
        <f>SUM(C171:C178)</f>
        <v>0</v>
      </c>
      <c r="D179" s="151">
        <f>SUM(D171:D178)</f>
        <v>0</v>
      </c>
      <c r="F179" s="144">
        <f>SUM(F171:F178)</f>
        <v>0</v>
      </c>
      <c r="G179" s="144">
        <f>SUM(G171:G178)</f>
        <v>0</v>
      </c>
    </row>
    <row r="180" spans="1:7" outlineLevel="1" x14ac:dyDescent="0.35">
      <c r="A180" s="25" t="s">
        <v>1125</v>
      </c>
      <c r="B180" s="54" t="s">
        <v>691</v>
      </c>
      <c r="C180" s="150"/>
      <c r="D180" s="151"/>
      <c r="F180" s="159" t="str">
        <f t="shared" ref="F180:F185" si="6">IF($C$179=0,"",IF(C180="[for completion]","",C180/$C$179))</f>
        <v/>
      </c>
      <c r="G180" s="159" t="str">
        <f t="shared" ref="G180:G185" si="7">IF($D$179=0,"",IF(D180="[for completion]","",D180/$D$179))</f>
        <v/>
      </c>
    </row>
    <row r="181" spans="1:7" outlineLevel="1" x14ac:dyDescent="0.35">
      <c r="A181" s="25" t="s">
        <v>1126</v>
      </c>
      <c r="B181" s="54" t="s">
        <v>693</v>
      </c>
      <c r="C181" s="150"/>
      <c r="D181" s="151"/>
      <c r="F181" s="159" t="str">
        <f t="shared" si="6"/>
        <v/>
      </c>
      <c r="G181" s="159" t="str">
        <f t="shared" si="7"/>
        <v/>
      </c>
    </row>
    <row r="182" spans="1:7" outlineLevel="1" x14ac:dyDescent="0.35">
      <c r="A182" s="25" t="s">
        <v>1127</v>
      </c>
      <c r="B182" s="54" t="s">
        <v>695</v>
      </c>
      <c r="C182" s="150"/>
      <c r="D182" s="151"/>
      <c r="F182" s="159" t="str">
        <f t="shared" si="6"/>
        <v/>
      </c>
      <c r="G182" s="159" t="str">
        <f t="shared" si="7"/>
        <v/>
      </c>
    </row>
    <row r="183" spans="1:7" outlineLevel="1" x14ac:dyDescent="0.35">
      <c r="A183" s="25" t="s">
        <v>1128</v>
      </c>
      <c r="B183" s="54" t="s">
        <v>697</v>
      </c>
      <c r="C183" s="150"/>
      <c r="D183" s="151"/>
      <c r="F183" s="159" t="str">
        <f t="shared" si="6"/>
        <v/>
      </c>
      <c r="G183" s="159" t="str">
        <f t="shared" si="7"/>
        <v/>
      </c>
    </row>
    <row r="184" spans="1:7" outlineLevel="1" x14ac:dyDescent="0.35">
      <c r="A184" s="25" t="s">
        <v>1129</v>
      </c>
      <c r="B184" s="54" t="s">
        <v>699</v>
      </c>
      <c r="C184" s="150"/>
      <c r="D184" s="151"/>
      <c r="F184" s="159" t="str">
        <f t="shared" si="6"/>
        <v/>
      </c>
      <c r="G184" s="159" t="str">
        <f t="shared" si="7"/>
        <v/>
      </c>
    </row>
    <row r="185" spans="1:7" outlineLevel="1" x14ac:dyDescent="0.35">
      <c r="A185" s="25" t="s">
        <v>1130</v>
      </c>
      <c r="B185" s="54" t="s">
        <v>701</v>
      </c>
      <c r="C185" s="150"/>
      <c r="D185" s="151"/>
      <c r="F185" s="159" t="str">
        <f t="shared" si="6"/>
        <v/>
      </c>
      <c r="G185" s="159" t="str">
        <f t="shared" si="7"/>
        <v/>
      </c>
    </row>
    <row r="186" spans="1:7" outlineLevel="1" x14ac:dyDescent="0.35">
      <c r="A186" s="25" t="s">
        <v>1131</v>
      </c>
      <c r="B186" s="54"/>
      <c r="F186" s="51"/>
      <c r="G186" s="51"/>
    </row>
    <row r="187" spans="1:7" outlineLevel="1" x14ac:dyDescent="0.35">
      <c r="A187" s="25" t="s">
        <v>1132</v>
      </c>
      <c r="B187" s="54"/>
      <c r="F187" s="51"/>
      <c r="G187" s="51"/>
    </row>
    <row r="188" spans="1:7" outlineLevel="1" x14ac:dyDescent="0.35">
      <c r="A188" s="25" t="s">
        <v>1133</v>
      </c>
      <c r="B188" s="54"/>
      <c r="F188" s="51"/>
      <c r="G188" s="51"/>
    </row>
    <row r="189" spans="1:7" ht="15" customHeight="1" x14ac:dyDescent="0.35">
      <c r="A189" s="44"/>
      <c r="B189" s="45" t="s">
        <v>1134</v>
      </c>
      <c r="C189" s="44" t="s">
        <v>968</v>
      </c>
      <c r="D189" s="44"/>
      <c r="E189" s="46"/>
      <c r="F189" s="44"/>
      <c r="G189" s="44"/>
    </row>
    <row r="190" spans="1:7" x14ac:dyDescent="0.35">
      <c r="A190" s="25" t="s">
        <v>1135</v>
      </c>
      <c r="B190" s="42" t="s">
        <v>560</v>
      </c>
      <c r="C190" s="144" t="s">
        <v>35</v>
      </c>
      <c r="E190" s="62"/>
      <c r="F190" s="62"/>
      <c r="G190" s="62"/>
    </row>
    <row r="191" spans="1:7" x14ac:dyDescent="0.35">
      <c r="A191" s="25" t="s">
        <v>1136</v>
      </c>
      <c r="B191" s="42" t="s">
        <v>560</v>
      </c>
      <c r="C191" s="144" t="s">
        <v>35</v>
      </c>
      <c r="E191" s="62"/>
      <c r="F191" s="62"/>
      <c r="G191" s="62"/>
    </row>
    <row r="192" spans="1:7" x14ac:dyDescent="0.35">
      <c r="A192" s="25" t="s">
        <v>1137</v>
      </c>
      <c r="B192" s="42" t="s">
        <v>560</v>
      </c>
      <c r="C192" s="144" t="s">
        <v>35</v>
      </c>
      <c r="E192" s="62"/>
      <c r="F192" s="62"/>
      <c r="G192" s="62"/>
    </row>
    <row r="193" spans="1:7" x14ac:dyDescent="0.35">
      <c r="A193" s="25" t="s">
        <v>1138</v>
      </c>
      <c r="B193" s="42" t="s">
        <v>560</v>
      </c>
      <c r="C193" s="144" t="s">
        <v>35</v>
      </c>
      <c r="E193" s="62"/>
      <c r="F193" s="62"/>
      <c r="G193" s="62"/>
    </row>
    <row r="194" spans="1:7" x14ac:dyDescent="0.35">
      <c r="A194" s="25" t="s">
        <v>1139</v>
      </c>
      <c r="B194" s="42" t="s">
        <v>560</v>
      </c>
      <c r="C194" s="144" t="s">
        <v>35</v>
      </c>
      <c r="E194" s="62"/>
      <c r="F194" s="62"/>
      <c r="G194" s="62"/>
    </row>
    <row r="195" spans="1:7" x14ac:dyDescent="0.35">
      <c r="A195" s="25" t="s">
        <v>1140</v>
      </c>
      <c r="B195" s="129" t="s">
        <v>560</v>
      </c>
      <c r="C195" s="144" t="s">
        <v>35</v>
      </c>
      <c r="E195" s="62"/>
      <c r="F195" s="62"/>
      <c r="G195" s="62"/>
    </row>
    <row r="196" spans="1:7" x14ac:dyDescent="0.35">
      <c r="A196" s="25" t="s">
        <v>1141</v>
      </c>
      <c r="B196" s="42" t="s">
        <v>560</v>
      </c>
      <c r="C196" s="144" t="s">
        <v>35</v>
      </c>
      <c r="E196" s="62"/>
      <c r="F196" s="62"/>
      <c r="G196" s="62"/>
    </row>
    <row r="197" spans="1:7" x14ac:dyDescent="0.35">
      <c r="A197" s="25" t="s">
        <v>1142</v>
      </c>
      <c r="B197" s="42" t="s">
        <v>560</v>
      </c>
      <c r="C197" s="144" t="s">
        <v>35</v>
      </c>
      <c r="E197" s="62"/>
      <c r="F197" s="62"/>
    </row>
    <row r="198" spans="1:7" x14ac:dyDescent="0.35">
      <c r="A198" s="25" t="s">
        <v>1143</v>
      </c>
      <c r="B198" s="42" t="s">
        <v>560</v>
      </c>
      <c r="C198" s="144" t="s">
        <v>35</v>
      </c>
      <c r="E198" s="62"/>
      <c r="F198" s="62"/>
    </row>
    <row r="199" spans="1:7" x14ac:dyDescent="0.35">
      <c r="A199" s="25" t="s">
        <v>1144</v>
      </c>
      <c r="B199" s="42" t="s">
        <v>560</v>
      </c>
      <c r="C199" s="144" t="s">
        <v>35</v>
      </c>
      <c r="E199" s="62"/>
      <c r="F199" s="62"/>
    </row>
    <row r="200" spans="1:7" x14ac:dyDescent="0.35">
      <c r="A200" s="25" t="s">
        <v>1145</v>
      </c>
      <c r="B200" s="42" t="s">
        <v>560</v>
      </c>
      <c r="C200" s="144" t="s">
        <v>35</v>
      </c>
      <c r="E200" s="62"/>
      <c r="F200" s="62"/>
    </row>
    <row r="201" spans="1:7" x14ac:dyDescent="0.35">
      <c r="A201" s="25" t="s">
        <v>1146</v>
      </c>
      <c r="B201" s="42" t="s">
        <v>560</v>
      </c>
      <c r="C201" s="144" t="s">
        <v>35</v>
      </c>
      <c r="E201" s="62"/>
      <c r="F201" s="62"/>
    </row>
    <row r="202" spans="1:7" x14ac:dyDescent="0.35">
      <c r="A202" s="25" t="s">
        <v>1147</v>
      </c>
      <c r="B202" s="42" t="s">
        <v>560</v>
      </c>
      <c r="C202" s="144" t="s">
        <v>35</v>
      </c>
    </row>
    <row r="203" spans="1:7" x14ac:dyDescent="0.35">
      <c r="A203" s="25" t="s">
        <v>1148</v>
      </c>
      <c r="B203" s="42" t="s">
        <v>560</v>
      </c>
      <c r="C203" s="144" t="s">
        <v>35</v>
      </c>
    </row>
    <row r="204" spans="1:7" x14ac:dyDescent="0.35">
      <c r="A204" s="25" t="s">
        <v>1149</v>
      </c>
      <c r="B204" s="42" t="s">
        <v>560</v>
      </c>
      <c r="C204" s="144" t="s">
        <v>35</v>
      </c>
    </row>
    <row r="205" spans="1:7" x14ac:dyDescent="0.35">
      <c r="A205" s="25" t="s">
        <v>1150</v>
      </c>
      <c r="B205" s="42" t="s">
        <v>560</v>
      </c>
      <c r="C205" s="144" t="s">
        <v>35</v>
      </c>
    </row>
    <row r="206" spans="1:7" x14ac:dyDescent="0.35">
      <c r="A206" s="25" t="s">
        <v>1151</v>
      </c>
      <c r="B206" s="42" t="s">
        <v>560</v>
      </c>
      <c r="C206" s="144" t="s">
        <v>35</v>
      </c>
    </row>
    <row r="207" spans="1:7" outlineLevel="1" x14ac:dyDescent="0.35">
      <c r="A207" s="25" t="s">
        <v>1152</v>
      </c>
    </row>
    <row r="208" spans="1:7" outlineLevel="1" x14ac:dyDescent="0.35">
      <c r="A208" s="25" t="s">
        <v>1153</v>
      </c>
    </row>
    <row r="209" spans="1:1" outlineLevel="1" x14ac:dyDescent="0.35">
      <c r="A209" s="25" t="s">
        <v>1154</v>
      </c>
    </row>
    <row r="210" spans="1:1" outlineLevel="1" x14ac:dyDescent="0.35">
      <c r="A210" s="25" t="s">
        <v>1155</v>
      </c>
    </row>
    <row r="211" spans="1:1" outlineLevel="1" x14ac:dyDescent="0.3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xr:uid="{00000000-0004-0000-0900-000000000000}"/>
    <hyperlink ref="B80" location="'2. Harmonised Glossary'!A9" display="Breakdown by Interest Rate" xr:uid="{00000000-0004-0000-0900-000001000000}"/>
    <hyperlink ref="B110" location="'2. Harmonised Glossary'!A14" display="Non-Performing Loans (NPLs)" xr:uid="{00000000-0004-0000-0900-000002000000}"/>
    <hyperlink ref="B145" location="'2. Harmonised Glossary'!A288" display="Loan to Value (LTV) Information - Un-indexed" xr:uid="{00000000-0004-0000-0900-000003000000}"/>
    <hyperlink ref="B167" location="'2. Harmonised Glossary'!A11" display="Loan to Value (LTV) Information - Indexed" xr:uid="{00000000-0004-0000-09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9" customFormat="1" ht="31" x14ac:dyDescent="0.35">
      <c r="A1" s="147" t="s">
        <v>1157</v>
      </c>
      <c r="B1" s="147"/>
      <c r="C1" s="155" t="s">
        <v>1657</v>
      </c>
      <c r="D1" s="20"/>
      <c r="E1" s="20"/>
      <c r="F1" s="20"/>
      <c r="G1" s="20"/>
      <c r="H1" s="20"/>
      <c r="I1" s="20"/>
      <c r="J1" s="20"/>
      <c r="K1" s="20"/>
      <c r="L1" s="20"/>
      <c r="M1" s="20"/>
    </row>
    <row r="2" spans="1:13" x14ac:dyDescent="0.35">
      <c r="B2" s="23"/>
      <c r="C2" s="23"/>
    </row>
    <row r="3" spans="1:13" x14ac:dyDescent="0.35">
      <c r="A3" s="80" t="s">
        <v>1158</v>
      </c>
      <c r="B3" s="81"/>
      <c r="C3" s="23"/>
    </row>
    <row r="4" spans="1:13" x14ac:dyDescent="0.35">
      <c r="C4" s="23"/>
    </row>
    <row r="5" spans="1:13" ht="18.5" x14ac:dyDescent="0.35">
      <c r="A5" s="36" t="s">
        <v>33</v>
      </c>
      <c r="B5" s="36" t="s">
        <v>1159</v>
      </c>
      <c r="C5" s="82" t="s">
        <v>1559</v>
      </c>
    </row>
    <row r="6" spans="1:13" ht="29" x14ac:dyDescent="0.35">
      <c r="A6" s="1" t="s">
        <v>1160</v>
      </c>
      <c r="B6" s="39" t="s">
        <v>1161</v>
      </c>
      <c r="C6" s="25" t="s">
        <v>2527</v>
      </c>
    </row>
    <row r="7" spans="1:13" ht="29" x14ac:dyDescent="0.35">
      <c r="A7" s="1" t="s">
        <v>1162</v>
      </c>
      <c r="B7" s="39" t="s">
        <v>1163</v>
      </c>
      <c r="C7" s="25" t="s">
        <v>2528</v>
      </c>
    </row>
    <row r="8" spans="1:13" ht="29" x14ac:dyDescent="0.35">
      <c r="A8" s="1" t="s">
        <v>1164</v>
      </c>
      <c r="B8" s="39" t="s">
        <v>1165</v>
      </c>
      <c r="C8" s="25" t="s">
        <v>2529</v>
      </c>
    </row>
    <row r="9" spans="1:13" ht="29" x14ac:dyDescent="0.35">
      <c r="A9" s="1" t="s">
        <v>1166</v>
      </c>
      <c r="B9" s="39" t="s">
        <v>1167</v>
      </c>
      <c r="C9" s="25" t="s">
        <v>2530</v>
      </c>
    </row>
    <row r="10" spans="1:13" ht="44.25" customHeight="1" x14ac:dyDescent="0.35">
      <c r="A10" s="1" t="s">
        <v>1168</v>
      </c>
      <c r="B10" s="39" t="s">
        <v>1383</v>
      </c>
      <c r="C10" s="25" t="s">
        <v>2531</v>
      </c>
    </row>
    <row r="11" spans="1:13" ht="54.75" customHeight="1" x14ac:dyDescent="0.35">
      <c r="A11" s="1" t="s">
        <v>1169</v>
      </c>
      <c r="B11" s="39" t="s">
        <v>1170</v>
      </c>
      <c r="C11" s="25" t="s">
        <v>2532</v>
      </c>
    </row>
    <row r="12" spans="1:13" ht="29" x14ac:dyDescent="0.35">
      <c r="A12" s="1" t="s">
        <v>1171</v>
      </c>
      <c r="B12" s="39" t="s">
        <v>1172</v>
      </c>
      <c r="C12" s="25" t="s">
        <v>2533</v>
      </c>
    </row>
    <row r="13" spans="1:13" x14ac:dyDescent="0.35">
      <c r="A13" s="1" t="s">
        <v>1173</v>
      </c>
      <c r="B13" s="39" t="s">
        <v>1174</v>
      </c>
      <c r="C13" s="25" t="s">
        <v>2534</v>
      </c>
    </row>
    <row r="14" spans="1:13" ht="43.5" x14ac:dyDescent="0.35">
      <c r="A14" s="1" t="s">
        <v>1175</v>
      </c>
      <c r="B14" s="39" t="s">
        <v>1176</v>
      </c>
      <c r="C14" s="25" t="s">
        <v>2535</v>
      </c>
    </row>
    <row r="15" spans="1:13" ht="29" x14ac:dyDescent="0.35">
      <c r="A15" s="1" t="s">
        <v>1177</v>
      </c>
      <c r="B15" s="39" t="s">
        <v>1178</v>
      </c>
      <c r="C15" s="25" t="s">
        <v>2536</v>
      </c>
    </row>
    <row r="16" spans="1:13" ht="29" x14ac:dyDescent="0.35">
      <c r="A16" s="1" t="s">
        <v>1179</v>
      </c>
      <c r="B16" s="43" t="s">
        <v>1180</v>
      </c>
      <c r="C16" s="25" t="s">
        <v>2537</v>
      </c>
    </row>
    <row r="17" spans="1:13" ht="30" customHeight="1" x14ac:dyDescent="0.35">
      <c r="A17" s="1" t="s">
        <v>1181</v>
      </c>
      <c r="B17" s="43" t="s">
        <v>1182</v>
      </c>
      <c r="C17" s="25" t="s">
        <v>2538</v>
      </c>
    </row>
    <row r="18" spans="1:13" ht="58" x14ac:dyDescent="0.35">
      <c r="A18" s="1" t="s">
        <v>1183</v>
      </c>
      <c r="B18" s="43" t="s">
        <v>1184</v>
      </c>
      <c r="C18" s="25" t="s">
        <v>2539</v>
      </c>
    </row>
    <row r="19" spans="1:13" s="191" customFormat="1" x14ac:dyDescent="0.35">
      <c r="A19" s="177" t="s">
        <v>1913</v>
      </c>
      <c r="B19" s="39" t="s">
        <v>1923</v>
      </c>
      <c r="C19" s="203" t="s">
        <v>1197</v>
      </c>
      <c r="D19" s="2"/>
      <c r="E19" s="2"/>
      <c r="F19" s="2"/>
      <c r="G19" s="2"/>
      <c r="H19" s="2"/>
      <c r="I19" s="2"/>
      <c r="J19" s="2"/>
    </row>
    <row r="20" spans="1:13" s="191" customFormat="1" x14ac:dyDescent="0.35">
      <c r="A20" s="177" t="s">
        <v>1914</v>
      </c>
      <c r="B20" s="39" t="s">
        <v>1924</v>
      </c>
      <c r="D20" s="2"/>
      <c r="E20" s="2"/>
      <c r="F20" s="2"/>
      <c r="G20" s="2"/>
      <c r="H20" s="2"/>
      <c r="I20" s="2"/>
      <c r="J20" s="2"/>
    </row>
    <row r="21" spans="1:13" s="191" customFormat="1" x14ac:dyDescent="0.35">
      <c r="A21" s="177" t="s">
        <v>1915</v>
      </c>
      <c r="B21" s="39" t="s">
        <v>1922</v>
      </c>
      <c r="C21" s="203" t="s">
        <v>1197</v>
      </c>
      <c r="D21" s="2"/>
      <c r="E21" s="2"/>
      <c r="F21" s="2"/>
      <c r="G21" s="2"/>
      <c r="H21" s="2"/>
      <c r="I21" s="2"/>
      <c r="J21" s="2"/>
    </row>
    <row r="22" spans="1:13" s="191" customFormat="1" x14ac:dyDescent="0.35">
      <c r="A22" s="177" t="s">
        <v>1916</v>
      </c>
      <c r="B22" s="2"/>
      <c r="C22" s="2"/>
      <c r="D22" s="2"/>
      <c r="E22" s="2"/>
      <c r="F22" s="2"/>
      <c r="G22" s="2"/>
      <c r="H22" s="2"/>
      <c r="I22" s="2"/>
      <c r="J22" s="2"/>
    </row>
    <row r="23" spans="1:13" outlineLevel="1" x14ac:dyDescent="0.35">
      <c r="A23" s="1" t="s">
        <v>1185</v>
      </c>
      <c r="B23" s="40" t="s">
        <v>1186</v>
      </c>
      <c r="C23" s="25"/>
    </row>
    <row r="24" spans="1:13" outlineLevel="1" x14ac:dyDescent="0.35">
      <c r="A24" s="1" t="s">
        <v>1187</v>
      </c>
      <c r="B24" s="75"/>
      <c r="C24" s="25"/>
    </row>
    <row r="25" spans="1:13" outlineLevel="1" x14ac:dyDescent="0.35">
      <c r="A25" s="1" t="s">
        <v>1188</v>
      </c>
      <c r="B25" s="75"/>
      <c r="C25" s="25"/>
    </row>
    <row r="26" spans="1:13" outlineLevel="1" x14ac:dyDescent="0.35">
      <c r="A26" s="1" t="s">
        <v>1189</v>
      </c>
      <c r="B26" s="75"/>
      <c r="C26" s="25"/>
    </row>
    <row r="27" spans="1:13" outlineLevel="1" x14ac:dyDescent="0.35">
      <c r="A27" s="1" t="s">
        <v>1190</v>
      </c>
      <c r="B27" s="75"/>
      <c r="C27" s="25"/>
    </row>
    <row r="28" spans="1:13" s="191" customFormat="1" ht="18.5" outlineLevel="1" x14ac:dyDescent="0.35">
      <c r="A28" s="210"/>
      <c r="B28" s="207" t="s">
        <v>1925</v>
      </c>
      <c r="C28" s="82" t="s">
        <v>1559</v>
      </c>
      <c r="D28" s="2"/>
      <c r="E28" s="2"/>
      <c r="F28" s="2"/>
      <c r="G28" s="2"/>
      <c r="H28" s="2"/>
      <c r="I28" s="2"/>
      <c r="J28" s="2"/>
      <c r="K28" s="2"/>
      <c r="L28" s="2"/>
      <c r="M28" s="2"/>
    </row>
    <row r="29" spans="1:13" s="191" customFormat="1" outlineLevel="1" x14ac:dyDescent="0.35">
      <c r="A29" s="66" t="s">
        <v>1192</v>
      </c>
      <c r="B29" s="39" t="s">
        <v>1923</v>
      </c>
      <c r="C29" s="203" t="s">
        <v>1197</v>
      </c>
      <c r="D29" s="2"/>
      <c r="E29" s="2"/>
      <c r="F29" s="2"/>
      <c r="G29" s="2"/>
      <c r="H29" s="2"/>
      <c r="I29" s="2"/>
      <c r="J29" s="2"/>
      <c r="K29" s="2"/>
      <c r="L29" s="2"/>
      <c r="M29" s="2"/>
    </row>
    <row r="30" spans="1:13" s="191" customFormat="1" outlineLevel="1" x14ac:dyDescent="0.35">
      <c r="A30" s="66" t="s">
        <v>1195</v>
      </c>
      <c r="B30" s="39" t="s">
        <v>1924</v>
      </c>
      <c r="C30" s="203" t="s">
        <v>1197</v>
      </c>
      <c r="D30" s="2"/>
      <c r="E30" s="2"/>
      <c r="F30" s="2"/>
      <c r="G30" s="2"/>
      <c r="H30" s="2"/>
      <c r="I30" s="2"/>
      <c r="J30" s="2"/>
      <c r="K30" s="2"/>
      <c r="L30" s="2"/>
      <c r="M30" s="2"/>
    </row>
    <row r="31" spans="1:13" s="191" customFormat="1" outlineLevel="1" x14ac:dyDescent="0.35">
      <c r="A31" s="66" t="s">
        <v>1198</v>
      </c>
      <c r="B31" s="39" t="s">
        <v>1922</v>
      </c>
      <c r="C31" s="203" t="s">
        <v>1197</v>
      </c>
      <c r="D31" s="2"/>
      <c r="E31" s="2"/>
      <c r="F31" s="2"/>
      <c r="G31" s="2"/>
      <c r="H31" s="2"/>
      <c r="I31" s="2"/>
      <c r="J31" s="2"/>
      <c r="K31" s="2"/>
      <c r="L31" s="2"/>
      <c r="M31" s="2"/>
    </row>
    <row r="32" spans="1:13" s="191" customFormat="1" outlineLevel="1" x14ac:dyDescent="0.35">
      <c r="A32" s="66" t="s">
        <v>1201</v>
      </c>
      <c r="B32" s="75"/>
      <c r="C32" s="203"/>
      <c r="D32" s="2"/>
      <c r="E32" s="2"/>
      <c r="F32" s="2"/>
      <c r="G32" s="2"/>
      <c r="H32" s="2"/>
      <c r="I32" s="2"/>
      <c r="J32" s="2"/>
      <c r="K32" s="2"/>
      <c r="L32" s="2"/>
      <c r="M32" s="2"/>
    </row>
    <row r="33" spans="1:13" s="191" customFormat="1" outlineLevel="1" x14ac:dyDescent="0.35">
      <c r="A33" s="66" t="s">
        <v>1202</v>
      </c>
      <c r="B33" s="75"/>
      <c r="C33" s="203"/>
      <c r="D33" s="2"/>
      <c r="E33" s="2"/>
      <c r="F33" s="2"/>
      <c r="G33" s="2"/>
      <c r="H33" s="2"/>
      <c r="I33" s="2"/>
      <c r="J33" s="2"/>
      <c r="K33" s="2"/>
      <c r="L33" s="2"/>
      <c r="M33" s="2"/>
    </row>
    <row r="34" spans="1:13" s="191" customFormat="1" outlineLevel="1" x14ac:dyDescent="0.35">
      <c r="A34" s="66" t="s">
        <v>1545</v>
      </c>
      <c r="B34" s="75"/>
      <c r="C34" s="203"/>
      <c r="D34" s="2"/>
      <c r="E34" s="2"/>
      <c r="F34" s="2"/>
      <c r="G34" s="2"/>
      <c r="H34" s="2"/>
      <c r="I34" s="2"/>
      <c r="J34" s="2"/>
      <c r="K34" s="2"/>
      <c r="L34" s="2"/>
      <c r="M34" s="2"/>
    </row>
    <row r="35" spans="1:13" s="191" customFormat="1" outlineLevel="1" x14ac:dyDescent="0.35">
      <c r="A35" s="66" t="s">
        <v>1936</v>
      </c>
      <c r="B35" s="75"/>
      <c r="C35" s="203"/>
      <c r="D35" s="2"/>
      <c r="E35" s="2"/>
      <c r="F35" s="2"/>
      <c r="G35" s="2"/>
      <c r="H35" s="2"/>
      <c r="I35" s="2"/>
      <c r="J35" s="2"/>
      <c r="K35" s="2"/>
      <c r="L35" s="2"/>
      <c r="M35" s="2"/>
    </row>
    <row r="36" spans="1:13" s="191" customFormat="1" outlineLevel="1" x14ac:dyDescent="0.35">
      <c r="A36" s="66" t="s">
        <v>1937</v>
      </c>
      <c r="B36" s="75"/>
      <c r="C36" s="203"/>
      <c r="D36" s="2"/>
      <c r="E36" s="2"/>
      <c r="F36" s="2"/>
      <c r="G36" s="2"/>
      <c r="H36" s="2"/>
      <c r="I36" s="2"/>
      <c r="J36" s="2"/>
      <c r="K36" s="2"/>
      <c r="L36" s="2"/>
      <c r="M36" s="2"/>
    </row>
    <row r="37" spans="1:13" s="191" customFormat="1" outlineLevel="1" x14ac:dyDescent="0.35">
      <c r="A37" s="66" t="s">
        <v>1938</v>
      </c>
      <c r="B37" s="75"/>
      <c r="C37" s="203"/>
      <c r="D37" s="2"/>
      <c r="E37" s="2"/>
      <c r="F37" s="2"/>
      <c r="G37" s="2"/>
      <c r="H37" s="2"/>
      <c r="I37" s="2"/>
      <c r="J37" s="2"/>
      <c r="K37" s="2"/>
      <c r="L37" s="2"/>
      <c r="M37" s="2"/>
    </row>
    <row r="38" spans="1:13" s="191" customFormat="1" outlineLevel="1" x14ac:dyDescent="0.35">
      <c r="A38" s="66" t="s">
        <v>1939</v>
      </c>
      <c r="B38" s="75"/>
      <c r="C38" s="203"/>
      <c r="D38" s="2"/>
      <c r="E38" s="2"/>
      <c r="F38" s="2"/>
      <c r="G38" s="2"/>
      <c r="H38" s="2"/>
      <c r="I38" s="2"/>
      <c r="J38" s="2"/>
      <c r="K38" s="2"/>
      <c r="L38" s="2"/>
      <c r="M38" s="2"/>
    </row>
    <row r="39" spans="1:13" s="191" customFormat="1" outlineLevel="1" x14ac:dyDescent="0.35">
      <c r="A39" s="66" t="s">
        <v>1940</v>
      </c>
      <c r="B39" s="75"/>
      <c r="C39" s="203"/>
      <c r="D39" s="2"/>
      <c r="E39" s="2"/>
      <c r="F39" s="2"/>
      <c r="G39" s="2"/>
      <c r="H39" s="2"/>
      <c r="I39" s="2"/>
      <c r="J39" s="2"/>
      <c r="K39" s="2"/>
      <c r="L39" s="2"/>
      <c r="M39" s="2"/>
    </row>
    <row r="40" spans="1:13" s="191" customFormat="1" outlineLevel="1" x14ac:dyDescent="0.35">
      <c r="A40" s="66" t="s">
        <v>1941</v>
      </c>
      <c r="B40" s="75"/>
      <c r="C40" s="203"/>
      <c r="D40" s="2"/>
      <c r="E40" s="2"/>
      <c r="F40" s="2"/>
      <c r="G40" s="2"/>
      <c r="H40" s="2"/>
      <c r="I40" s="2"/>
      <c r="J40" s="2"/>
      <c r="K40" s="2"/>
      <c r="L40" s="2"/>
      <c r="M40" s="2"/>
    </row>
    <row r="41" spans="1:13" s="191" customFormat="1" outlineLevel="1" x14ac:dyDescent="0.35">
      <c r="A41" s="66" t="s">
        <v>1942</v>
      </c>
      <c r="B41" s="75"/>
      <c r="C41" s="203"/>
      <c r="D41" s="2"/>
      <c r="E41" s="2"/>
      <c r="F41" s="2"/>
      <c r="G41" s="2"/>
      <c r="H41" s="2"/>
      <c r="I41" s="2"/>
      <c r="J41" s="2"/>
      <c r="K41" s="2"/>
      <c r="L41" s="2"/>
      <c r="M41" s="2"/>
    </row>
    <row r="42" spans="1:13" s="191" customFormat="1" outlineLevel="1" x14ac:dyDescent="0.35">
      <c r="A42" s="66" t="s">
        <v>1943</v>
      </c>
      <c r="B42" s="75"/>
      <c r="C42" s="203"/>
      <c r="D42" s="2"/>
      <c r="E42" s="2"/>
      <c r="F42" s="2"/>
      <c r="G42" s="2"/>
      <c r="H42" s="2"/>
      <c r="I42" s="2"/>
      <c r="J42" s="2"/>
      <c r="K42" s="2"/>
      <c r="L42" s="2"/>
      <c r="M42" s="2"/>
    </row>
    <row r="43" spans="1:13" s="191" customFormat="1" outlineLevel="1" x14ac:dyDescent="0.35">
      <c r="A43" s="66" t="s">
        <v>1944</v>
      </c>
      <c r="B43" s="75"/>
      <c r="C43" s="203"/>
      <c r="D43" s="2"/>
      <c r="E43" s="2"/>
      <c r="F43" s="2"/>
      <c r="G43" s="2"/>
      <c r="H43" s="2"/>
      <c r="I43" s="2"/>
      <c r="J43" s="2"/>
      <c r="K43" s="2"/>
      <c r="L43" s="2"/>
      <c r="M43" s="2"/>
    </row>
    <row r="44" spans="1:13" ht="18.5" x14ac:dyDescent="0.35">
      <c r="A44" s="36"/>
      <c r="B44" s="36" t="s">
        <v>1926</v>
      </c>
      <c r="C44" s="82" t="s">
        <v>1191</v>
      </c>
    </row>
    <row r="45" spans="1:13" x14ac:dyDescent="0.35">
      <c r="A45" s="1" t="s">
        <v>1203</v>
      </c>
      <c r="B45" s="43" t="s">
        <v>1193</v>
      </c>
      <c r="C45" s="25" t="s">
        <v>1194</v>
      </c>
    </row>
    <row r="46" spans="1:13" x14ac:dyDescent="0.35">
      <c r="A46" s="177" t="s">
        <v>1928</v>
      </c>
      <c r="B46" s="43" t="s">
        <v>1196</v>
      </c>
      <c r="C46" s="25" t="s">
        <v>1197</v>
      </c>
    </row>
    <row r="47" spans="1:13" x14ac:dyDescent="0.35">
      <c r="A47" s="177" t="s">
        <v>1929</v>
      </c>
      <c r="B47" s="43" t="s">
        <v>1199</v>
      </c>
      <c r="C47" s="25" t="s">
        <v>1200</v>
      </c>
    </row>
    <row r="48" spans="1:13" outlineLevel="1" x14ac:dyDescent="0.35">
      <c r="A48" s="1" t="s">
        <v>1205</v>
      </c>
      <c r="B48" s="42"/>
      <c r="C48" s="25"/>
    </row>
    <row r="49" spans="1:3" outlineLevel="1" x14ac:dyDescent="0.35">
      <c r="A49" s="177" t="s">
        <v>1206</v>
      </c>
      <c r="B49" s="42"/>
      <c r="C49" s="25"/>
    </row>
    <row r="50" spans="1:3" outlineLevel="1" x14ac:dyDescent="0.35">
      <c r="A50" s="177" t="s">
        <v>1207</v>
      </c>
      <c r="B50" s="43"/>
      <c r="C50" s="25"/>
    </row>
    <row r="51" spans="1:3" ht="18.5" x14ac:dyDescent="0.35">
      <c r="A51" s="36"/>
      <c r="B51" s="36" t="s">
        <v>1927</v>
      </c>
      <c r="C51" s="82" t="s">
        <v>1559</v>
      </c>
    </row>
    <row r="52" spans="1:3" x14ac:dyDescent="0.35">
      <c r="A52" s="1" t="s">
        <v>1930</v>
      </c>
      <c r="B52" s="39" t="s">
        <v>1204</v>
      </c>
      <c r="C52" s="195" t="s">
        <v>1197</v>
      </c>
    </row>
    <row r="53" spans="1:3" x14ac:dyDescent="0.35">
      <c r="A53" s="1" t="s">
        <v>1931</v>
      </c>
      <c r="B53" s="42"/>
    </row>
    <row r="54" spans="1:3" x14ac:dyDescent="0.35">
      <c r="A54" s="177" t="s">
        <v>1932</v>
      </c>
      <c r="B54" s="42"/>
    </row>
    <row r="55" spans="1:3" x14ac:dyDescent="0.35">
      <c r="A55" s="177" t="s">
        <v>1933</v>
      </c>
      <c r="B55" s="42"/>
    </row>
    <row r="56" spans="1:3" x14ac:dyDescent="0.35">
      <c r="A56" s="177" t="s">
        <v>1934</v>
      </c>
      <c r="B56" s="42"/>
    </row>
    <row r="57" spans="1:3" x14ac:dyDescent="0.35">
      <c r="A57" s="177" t="s">
        <v>1935</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pageSetUpPr fitToPage="1"/>
  </sheetPr>
  <dimension ref="A1:Q454"/>
  <sheetViews>
    <sheetView zoomScale="80" zoomScaleNormal="80" zoomScalePageLayoutView="80" workbookViewId="0">
      <selection sqref="A1:M1"/>
    </sheetView>
  </sheetViews>
  <sheetFormatPr defaultColWidth="9.1796875" defaultRowHeight="14.5" x14ac:dyDescent="0.35"/>
  <cols>
    <col min="1" max="1" width="54.81640625" style="223" customWidth="1"/>
    <col min="2" max="7" width="17" style="223" customWidth="1"/>
    <col min="8" max="9" width="16.81640625" style="223" customWidth="1"/>
    <col min="10" max="10" width="17" style="223" customWidth="1"/>
    <col min="11" max="11" width="16.81640625" style="223" customWidth="1"/>
    <col min="12" max="12" width="17" style="223" customWidth="1"/>
    <col min="13" max="13" width="2.54296875" style="223" customWidth="1"/>
    <col min="14" max="14" width="15.1796875" style="223" customWidth="1"/>
    <col min="15" max="16384" width="9.1796875" style="223"/>
  </cols>
  <sheetData>
    <row r="1" spans="1:13" ht="25.5" customHeight="1" x14ac:dyDescent="0.5">
      <c r="A1" s="469" t="s">
        <v>1963</v>
      </c>
      <c r="B1" s="469"/>
      <c r="C1" s="469"/>
      <c r="D1" s="469"/>
      <c r="E1" s="469"/>
      <c r="F1" s="469"/>
      <c r="G1" s="469"/>
      <c r="H1" s="469"/>
      <c r="I1" s="469"/>
      <c r="J1" s="469"/>
      <c r="K1" s="469"/>
      <c r="L1" s="469"/>
      <c r="M1" s="469"/>
    </row>
    <row r="2" spans="1:13" ht="25.5" customHeight="1" x14ac:dyDescent="0.5">
      <c r="A2" s="470" t="s">
        <v>2575</v>
      </c>
      <c r="B2" s="470"/>
      <c r="C2" s="470"/>
      <c r="D2" s="470"/>
      <c r="E2" s="470"/>
      <c r="F2" s="470"/>
      <c r="G2" s="470"/>
      <c r="H2" s="470"/>
      <c r="I2" s="470"/>
      <c r="J2" s="470"/>
      <c r="K2" s="470"/>
      <c r="L2" s="470"/>
      <c r="M2" s="470"/>
    </row>
    <row r="3" spans="1:13" s="224" customFormat="1" ht="25.5" customHeight="1" x14ac:dyDescent="0.35">
      <c r="A3" s="261"/>
      <c r="B3" s="349"/>
      <c r="C3" s="350"/>
      <c r="D3" s="347"/>
      <c r="E3" s="347"/>
      <c r="F3" s="351"/>
      <c r="G3" s="349"/>
      <c r="H3" s="350"/>
      <c r="I3" s="347"/>
      <c r="J3" s="347"/>
      <c r="K3" s="262"/>
      <c r="L3" s="262"/>
      <c r="M3" s="262"/>
    </row>
    <row r="4" spans="1:13" s="224" customFormat="1" ht="25.5" customHeight="1" x14ac:dyDescent="0.35">
      <c r="A4" s="344"/>
      <c r="B4" s="346"/>
      <c r="C4" s="346"/>
      <c r="D4" s="347"/>
      <c r="E4" s="347"/>
      <c r="F4" s="351"/>
      <c r="G4" s="346"/>
      <c r="H4" s="346"/>
      <c r="I4" s="347"/>
      <c r="J4" s="347"/>
      <c r="K4" s="344"/>
      <c r="L4" s="344"/>
      <c r="M4" s="262"/>
    </row>
    <row r="5" spans="1:13" s="224" customFormat="1" ht="25.5" customHeight="1" x14ac:dyDescent="0.25">
      <c r="A5" s="263"/>
      <c r="B5" s="346"/>
      <c r="C5" s="348"/>
      <c r="D5" s="348"/>
      <c r="E5" s="348"/>
      <c r="F5" s="351"/>
      <c r="G5" s="346"/>
      <c r="H5" s="348"/>
      <c r="I5" s="348"/>
      <c r="J5" s="348"/>
      <c r="K5" s="263"/>
      <c r="L5" s="263"/>
      <c r="M5" s="262"/>
    </row>
    <row r="6" spans="1:13" s="224" customFormat="1" ht="25.5" customHeight="1" x14ac:dyDescent="0.35">
      <c r="A6" s="345"/>
      <c r="B6" s="346"/>
      <c r="C6" s="431"/>
      <c r="D6" s="431"/>
      <c r="E6" s="347"/>
      <c r="F6" s="351"/>
      <c r="G6" s="346"/>
      <c r="H6" s="431"/>
      <c r="I6" s="431"/>
      <c r="J6" s="347"/>
      <c r="K6" s="345"/>
      <c r="L6" s="345"/>
      <c r="M6" s="262"/>
    </row>
    <row r="7" spans="1:13" s="225" customFormat="1" ht="18" x14ac:dyDescent="0.4">
      <c r="A7" s="234" t="s">
        <v>1964</v>
      </c>
      <c r="B7" s="236"/>
      <c r="C7" s="236"/>
      <c r="D7" s="370"/>
      <c r="E7" s="370"/>
      <c r="F7" s="236"/>
      <c r="G7" s="236"/>
      <c r="H7" s="236"/>
      <c r="I7" s="236"/>
      <c r="J7" s="236"/>
      <c r="K7" s="236"/>
      <c r="L7" s="236"/>
      <c r="M7" s="236"/>
    </row>
    <row r="8" spans="1:13" s="225" customFormat="1" ht="12.75" customHeight="1" x14ac:dyDescent="0.25">
      <c r="A8" s="235" t="s">
        <v>1965</v>
      </c>
      <c r="B8" s="472" t="s">
        <v>1966</v>
      </c>
      <c r="C8" s="473"/>
      <c r="D8" s="254"/>
      <c r="E8" s="236"/>
      <c r="F8" s="236"/>
      <c r="G8" s="236"/>
      <c r="H8" s="236"/>
      <c r="I8" s="236"/>
      <c r="J8" s="236"/>
      <c r="K8" s="236"/>
      <c r="L8" s="236"/>
      <c r="M8" s="236"/>
    </row>
    <row r="9" spans="1:13" s="225" customFormat="1" ht="12.75" customHeight="1" x14ac:dyDescent="0.25">
      <c r="A9" s="235" t="s">
        <v>1967</v>
      </c>
      <c r="B9" s="472" t="s">
        <v>1968</v>
      </c>
      <c r="C9" s="473"/>
      <c r="D9" s="254"/>
      <c r="E9" s="236"/>
      <c r="F9" s="236"/>
      <c r="G9" s="236"/>
      <c r="H9" s="236"/>
      <c r="I9" s="236"/>
      <c r="J9" s="236"/>
      <c r="K9" s="236"/>
      <c r="L9" s="236"/>
      <c r="M9" s="236"/>
    </row>
    <row r="10" spans="1:13" s="225" customFormat="1" ht="12.75" customHeight="1" x14ac:dyDescent="0.25">
      <c r="A10" s="235" t="s">
        <v>1969</v>
      </c>
      <c r="B10" s="476" t="s">
        <v>2541</v>
      </c>
      <c r="C10" s="477"/>
      <c r="D10" s="477"/>
      <c r="E10" s="477"/>
      <c r="F10" s="478"/>
      <c r="G10" s="236"/>
      <c r="H10" s="236"/>
      <c r="I10" s="236"/>
      <c r="J10" s="236"/>
      <c r="K10" s="236"/>
      <c r="L10" s="236"/>
      <c r="M10" s="236"/>
    </row>
    <row r="11" spans="1:13" s="225" customFormat="1" ht="12.75" customHeight="1" x14ac:dyDescent="0.25">
      <c r="A11" s="235" t="s">
        <v>1970</v>
      </c>
      <c r="B11" s="266">
        <v>44489</v>
      </c>
      <c r="C11" s="255"/>
      <c r="D11" s="255"/>
      <c r="E11" s="236"/>
      <c r="F11" s="236"/>
      <c r="G11" s="236"/>
      <c r="H11" s="236"/>
      <c r="I11" s="236"/>
      <c r="J11" s="236"/>
      <c r="K11" s="236"/>
      <c r="L11" s="236"/>
      <c r="M11" s="236"/>
    </row>
    <row r="12" spans="1:13" s="225" customFormat="1" ht="12.75" customHeight="1" x14ac:dyDescent="0.25">
      <c r="A12" s="235" t="s">
        <v>1971</v>
      </c>
      <c r="B12" s="266">
        <v>44440</v>
      </c>
      <c r="C12" s="255"/>
      <c r="D12" s="255"/>
      <c r="E12" s="236"/>
      <c r="F12" s="236"/>
      <c r="G12" s="236"/>
      <c r="H12" s="236"/>
      <c r="I12" s="236"/>
      <c r="J12" s="236"/>
      <c r="K12" s="236"/>
      <c r="L12" s="236"/>
      <c r="M12" s="236"/>
    </row>
    <row r="13" spans="1:13" s="225" customFormat="1" ht="12.75" customHeight="1" x14ac:dyDescent="0.25">
      <c r="A13" s="235" t="s">
        <v>1972</v>
      </c>
      <c r="B13" s="266">
        <v>44469</v>
      </c>
      <c r="C13" s="256"/>
      <c r="D13" s="257"/>
      <c r="E13" s="236"/>
      <c r="F13" s="236"/>
      <c r="G13" s="236"/>
      <c r="H13" s="236"/>
      <c r="I13" s="236"/>
      <c r="J13" s="236"/>
      <c r="K13" s="236"/>
      <c r="L13" s="236"/>
      <c r="M13" s="236"/>
    </row>
    <row r="14" spans="1:13" s="225" customFormat="1" ht="12.75" customHeight="1" x14ac:dyDescent="0.25">
      <c r="A14" s="235" t="s">
        <v>1973</v>
      </c>
      <c r="B14" s="479" t="s">
        <v>2542</v>
      </c>
      <c r="C14" s="480"/>
      <c r="D14" s="480"/>
      <c r="E14" s="481"/>
      <c r="F14" s="482"/>
      <c r="G14" s="236"/>
      <c r="H14" s="236"/>
      <c r="I14" s="236"/>
      <c r="J14" s="236"/>
      <c r="K14" s="236"/>
      <c r="L14" s="236"/>
      <c r="M14" s="236"/>
    </row>
    <row r="15" spans="1:13" s="225" customFormat="1" ht="12.5" x14ac:dyDescent="0.25">
      <c r="A15" s="236"/>
      <c r="B15" s="236"/>
      <c r="C15" s="236"/>
      <c r="D15" s="236"/>
      <c r="E15" s="236"/>
      <c r="F15" s="236"/>
      <c r="G15" s="236"/>
      <c r="H15" s="236"/>
      <c r="I15" s="236"/>
      <c r="J15" s="236"/>
      <c r="K15" s="236"/>
      <c r="L15" s="236"/>
      <c r="M15" s="236"/>
    </row>
    <row r="16" spans="1:13" s="225" customFormat="1" ht="13" x14ac:dyDescent="0.3">
      <c r="A16" s="234" t="s">
        <v>1974</v>
      </c>
      <c r="B16" s="236"/>
      <c r="C16" s="236"/>
      <c r="D16" s="236"/>
      <c r="E16" s="236"/>
      <c r="F16" s="236"/>
      <c r="G16" s="236"/>
      <c r="H16" s="236"/>
      <c r="I16" s="236"/>
      <c r="J16" s="236"/>
      <c r="K16" s="236"/>
      <c r="L16" s="236"/>
      <c r="M16" s="236"/>
    </row>
    <row r="17" spans="1:13" s="225" customFormat="1" ht="12.5" x14ac:dyDescent="0.25">
      <c r="A17" s="236"/>
      <c r="B17" s="474" t="s">
        <v>1975</v>
      </c>
      <c r="C17" s="475"/>
      <c r="D17" s="475"/>
      <c r="E17" s="441" t="s">
        <v>1976</v>
      </c>
      <c r="F17" s="441"/>
      <c r="G17" s="441" t="s">
        <v>1977</v>
      </c>
      <c r="H17" s="441"/>
      <c r="I17" s="441" t="s">
        <v>1978</v>
      </c>
      <c r="J17" s="441"/>
      <c r="K17" s="441" t="s">
        <v>1979</v>
      </c>
      <c r="L17" s="441"/>
      <c r="M17" s="236"/>
    </row>
    <row r="18" spans="1:13" s="225" customFormat="1" ht="12.5" x14ac:dyDescent="0.25">
      <c r="A18" s="236"/>
      <c r="B18" s="237"/>
      <c r="C18" s="362"/>
      <c r="D18" s="362"/>
      <c r="E18" s="237" t="s">
        <v>1980</v>
      </c>
      <c r="F18" s="363" t="s">
        <v>1981</v>
      </c>
      <c r="G18" s="237" t="s">
        <v>1980</v>
      </c>
      <c r="H18" s="363" t="s">
        <v>1981</v>
      </c>
      <c r="I18" s="237" t="s">
        <v>1980</v>
      </c>
      <c r="J18" s="363" t="s">
        <v>1981</v>
      </c>
      <c r="K18" s="237" t="s">
        <v>1980</v>
      </c>
      <c r="L18" s="363" t="s">
        <v>1981</v>
      </c>
      <c r="M18" s="236"/>
    </row>
    <row r="19" spans="1:13" s="225" customFormat="1" ht="12.5" x14ac:dyDescent="0.25">
      <c r="A19" s="238" t="s">
        <v>1982</v>
      </c>
      <c r="B19" s="497"/>
      <c r="C19" s="497"/>
      <c r="D19" s="498"/>
      <c r="E19" s="271" t="s">
        <v>1983</v>
      </c>
      <c r="F19" s="272" t="s">
        <v>1984</v>
      </c>
      <c r="G19" s="271" t="s">
        <v>1983</v>
      </c>
      <c r="H19" s="272" t="s">
        <v>1985</v>
      </c>
      <c r="I19" s="271" t="s">
        <v>1983</v>
      </c>
      <c r="J19" s="272" t="s">
        <v>1983</v>
      </c>
      <c r="K19" s="271" t="s">
        <v>1983</v>
      </c>
      <c r="L19" s="271" t="s">
        <v>1983</v>
      </c>
      <c r="M19" s="236"/>
    </row>
    <row r="20" spans="1:13" s="225" customFormat="1" x14ac:dyDescent="0.25">
      <c r="A20" s="240" t="s">
        <v>1986</v>
      </c>
      <c r="B20" s="442" t="s">
        <v>1966</v>
      </c>
      <c r="C20" s="442"/>
      <c r="D20" s="442"/>
      <c r="E20" s="271" t="s">
        <v>1983</v>
      </c>
      <c r="F20" s="273" t="s">
        <v>1987</v>
      </c>
      <c r="G20" s="271" t="s">
        <v>1983</v>
      </c>
      <c r="H20" s="371" t="s">
        <v>1988</v>
      </c>
      <c r="I20" s="271" t="s">
        <v>1983</v>
      </c>
      <c r="J20" s="273" t="s">
        <v>1989</v>
      </c>
      <c r="K20" s="271" t="s">
        <v>1983</v>
      </c>
      <c r="L20" s="271" t="s">
        <v>1983</v>
      </c>
      <c r="M20" s="265" t="s">
        <v>1990</v>
      </c>
    </row>
    <row r="21" spans="1:13" s="225" customFormat="1" x14ac:dyDescent="0.25">
      <c r="A21" s="240" t="s">
        <v>1991</v>
      </c>
      <c r="B21" s="442" t="s">
        <v>1966</v>
      </c>
      <c r="C21" s="442"/>
      <c r="D21" s="442"/>
      <c r="E21" s="273" t="s">
        <v>1983</v>
      </c>
      <c r="F21" s="273" t="s">
        <v>1987</v>
      </c>
      <c r="G21" s="273" t="s">
        <v>1983</v>
      </c>
      <c r="H21" s="273" t="s">
        <v>1988</v>
      </c>
      <c r="I21" s="273" t="s">
        <v>1983</v>
      </c>
      <c r="J21" s="273" t="s">
        <v>1989</v>
      </c>
      <c r="K21" s="271" t="s">
        <v>1983</v>
      </c>
      <c r="L21" s="271" t="s">
        <v>1983</v>
      </c>
      <c r="M21" s="265" t="s">
        <v>1990</v>
      </c>
    </row>
    <row r="22" spans="1:13" s="225" customFormat="1" x14ac:dyDescent="0.25">
      <c r="A22" s="240" t="s">
        <v>1992</v>
      </c>
      <c r="B22" s="442" t="s">
        <v>1966</v>
      </c>
      <c r="C22" s="442"/>
      <c r="D22" s="442"/>
      <c r="E22" s="273" t="s">
        <v>1983</v>
      </c>
      <c r="F22" s="273" t="s">
        <v>1987</v>
      </c>
      <c r="G22" s="273" t="s">
        <v>1983</v>
      </c>
      <c r="H22" s="273" t="s">
        <v>1988</v>
      </c>
      <c r="I22" s="273" t="s">
        <v>1983</v>
      </c>
      <c r="J22" s="273" t="s">
        <v>1989</v>
      </c>
      <c r="K22" s="271" t="s">
        <v>1983</v>
      </c>
      <c r="L22" s="271" t="s">
        <v>1983</v>
      </c>
      <c r="M22" s="265" t="s">
        <v>1990</v>
      </c>
    </row>
    <row r="23" spans="1:13" s="225" customFormat="1" ht="12.5" x14ac:dyDescent="0.25">
      <c r="A23" s="240" t="s">
        <v>1389</v>
      </c>
      <c r="B23" s="442" t="s">
        <v>1966</v>
      </c>
      <c r="C23" s="442"/>
      <c r="D23" s="442"/>
      <c r="E23" s="273" t="s">
        <v>1993</v>
      </c>
      <c r="F23" s="273" t="s">
        <v>1987</v>
      </c>
      <c r="G23" s="273" t="s">
        <v>1994</v>
      </c>
      <c r="H23" s="273" t="s">
        <v>1988</v>
      </c>
      <c r="I23" s="275" t="s">
        <v>1983</v>
      </c>
      <c r="J23" s="273" t="s">
        <v>1989</v>
      </c>
      <c r="K23" s="271" t="s">
        <v>1983</v>
      </c>
      <c r="L23" s="271" t="s">
        <v>1983</v>
      </c>
      <c r="M23" s="236"/>
    </row>
    <row r="24" spans="1:13" s="225" customFormat="1" ht="12.5" x14ac:dyDescent="0.25">
      <c r="A24" s="240" t="s">
        <v>1995</v>
      </c>
      <c r="B24" s="442" t="s">
        <v>1996</v>
      </c>
      <c r="C24" s="442"/>
      <c r="D24" s="442"/>
      <c r="E24" s="271" t="s">
        <v>1983</v>
      </c>
      <c r="F24" s="271" t="s">
        <v>1983</v>
      </c>
      <c r="G24" s="271" t="s">
        <v>1983</v>
      </c>
      <c r="H24" s="271" t="s">
        <v>1983</v>
      </c>
      <c r="I24" s="271" t="s">
        <v>1983</v>
      </c>
      <c r="J24" s="271" t="s">
        <v>1983</v>
      </c>
      <c r="K24" s="271" t="s">
        <v>1983</v>
      </c>
      <c r="L24" s="271" t="s">
        <v>1983</v>
      </c>
      <c r="M24" s="236"/>
    </row>
    <row r="25" spans="1:13" s="225" customFormat="1" ht="12.5" x14ac:dyDescent="0.25">
      <c r="A25" s="240" t="s">
        <v>1997</v>
      </c>
      <c r="B25" s="442" t="s">
        <v>1966</v>
      </c>
      <c r="C25" s="442"/>
      <c r="D25" s="442"/>
      <c r="E25" s="273" t="s">
        <v>1998</v>
      </c>
      <c r="F25" s="273" t="s">
        <v>1987</v>
      </c>
      <c r="G25" s="273" t="s">
        <v>1999</v>
      </c>
      <c r="H25" s="273" t="s">
        <v>1988</v>
      </c>
      <c r="I25" s="273" t="s">
        <v>1983</v>
      </c>
      <c r="J25" s="273" t="s">
        <v>1989</v>
      </c>
      <c r="K25" s="271" t="s">
        <v>1983</v>
      </c>
      <c r="L25" s="271" t="s">
        <v>1983</v>
      </c>
      <c r="M25" s="236"/>
    </row>
    <row r="26" spans="1:13" s="225" customFormat="1" ht="12.5" x14ac:dyDescent="0.25">
      <c r="A26" s="240" t="s">
        <v>2000</v>
      </c>
      <c r="B26" s="442" t="s">
        <v>1996</v>
      </c>
      <c r="C26" s="442"/>
      <c r="D26" s="442"/>
      <c r="E26" s="271" t="s">
        <v>1983</v>
      </c>
      <c r="F26" s="271" t="s">
        <v>1983</v>
      </c>
      <c r="G26" s="271" t="s">
        <v>1983</v>
      </c>
      <c r="H26" s="271" t="s">
        <v>1983</v>
      </c>
      <c r="I26" s="271" t="s">
        <v>1983</v>
      </c>
      <c r="J26" s="271" t="s">
        <v>1983</v>
      </c>
      <c r="K26" s="271" t="s">
        <v>1983</v>
      </c>
      <c r="L26" s="271" t="s">
        <v>1983</v>
      </c>
      <c r="M26" s="236"/>
    </row>
    <row r="27" spans="1:13" s="225" customFormat="1" x14ac:dyDescent="0.25">
      <c r="A27" s="240" t="s">
        <v>2001</v>
      </c>
      <c r="B27" s="442" t="s">
        <v>1966</v>
      </c>
      <c r="C27" s="442"/>
      <c r="D27" s="442"/>
      <c r="E27" s="274" t="s">
        <v>2002</v>
      </c>
      <c r="F27" s="273" t="s">
        <v>1987</v>
      </c>
      <c r="G27" s="274" t="s">
        <v>2003</v>
      </c>
      <c r="H27" s="273" t="s">
        <v>1988</v>
      </c>
      <c r="I27" s="274" t="s">
        <v>1983</v>
      </c>
      <c r="J27" s="273" t="s">
        <v>1989</v>
      </c>
      <c r="K27" s="271" t="s">
        <v>1983</v>
      </c>
      <c r="L27" s="271" t="s">
        <v>1983</v>
      </c>
      <c r="M27" s="265" t="s">
        <v>2004</v>
      </c>
    </row>
    <row r="28" spans="1:13" s="225" customFormat="1" ht="12.5" x14ac:dyDescent="0.25">
      <c r="A28" s="240" t="s">
        <v>2005</v>
      </c>
      <c r="B28" s="471" t="s">
        <v>1996</v>
      </c>
      <c r="C28" s="442"/>
      <c r="D28" s="442"/>
      <c r="E28" s="271" t="s">
        <v>1983</v>
      </c>
      <c r="F28" s="271" t="s">
        <v>1983</v>
      </c>
      <c r="G28" s="271" t="s">
        <v>1983</v>
      </c>
      <c r="H28" s="271" t="s">
        <v>1983</v>
      </c>
      <c r="I28" s="271" t="s">
        <v>1983</v>
      </c>
      <c r="J28" s="271" t="s">
        <v>1983</v>
      </c>
      <c r="K28" s="271" t="s">
        <v>1983</v>
      </c>
      <c r="L28" s="271" t="s">
        <v>1983</v>
      </c>
      <c r="M28" s="236"/>
    </row>
    <row r="29" spans="1:13" s="225" customFormat="1" ht="14.25" customHeight="1" x14ac:dyDescent="0.25">
      <c r="A29" s="238" t="s">
        <v>2006</v>
      </c>
      <c r="B29" s="268">
        <v>31432733439.349998</v>
      </c>
      <c r="C29" s="265" t="s">
        <v>2007</v>
      </c>
      <c r="D29" s="236"/>
      <c r="E29" s="236"/>
      <c r="F29" s="236"/>
      <c r="G29" s="236"/>
      <c r="H29" s="236"/>
      <c r="I29" s="236"/>
      <c r="J29" s="236"/>
      <c r="K29" s="236"/>
      <c r="L29" s="236"/>
      <c r="M29" s="236"/>
    </row>
    <row r="30" spans="1:13" s="225" customFormat="1" ht="14.25" customHeight="1" x14ac:dyDescent="0.25">
      <c r="A30" s="240" t="s">
        <v>2008</v>
      </c>
      <c r="B30" s="308" t="s">
        <v>1983</v>
      </c>
      <c r="C30" s="265" t="s">
        <v>2007</v>
      </c>
      <c r="D30" s="236"/>
      <c r="E30" s="236"/>
      <c r="F30" s="236"/>
      <c r="G30" s="236"/>
      <c r="H30" s="236"/>
      <c r="I30" s="236"/>
      <c r="J30" s="236"/>
      <c r="K30" s="236"/>
      <c r="L30" s="236"/>
      <c r="M30" s="236"/>
    </row>
    <row r="31" spans="1:13" s="225" customFormat="1" ht="14.25" customHeight="1" x14ac:dyDescent="0.25">
      <c r="A31" s="240" t="s">
        <v>2009</v>
      </c>
      <c r="B31" s="372">
        <v>1.1747E-2</v>
      </c>
      <c r="C31" s="265" t="s">
        <v>2007</v>
      </c>
      <c r="D31" s="236"/>
      <c r="E31" s="236"/>
      <c r="F31" s="236"/>
      <c r="G31" s="236"/>
      <c r="H31" s="236"/>
      <c r="I31" s="236"/>
      <c r="J31" s="236"/>
      <c r="K31" s="236"/>
      <c r="L31" s="236"/>
      <c r="M31" s="236"/>
    </row>
    <row r="32" spans="1:13" s="225" customFormat="1" ht="14.25" customHeight="1" x14ac:dyDescent="0.25">
      <c r="A32" s="240" t="s">
        <v>2010</v>
      </c>
      <c r="B32" s="372">
        <v>1.9467399999999999E-2</v>
      </c>
      <c r="C32" s="265" t="s">
        <v>2007</v>
      </c>
      <c r="D32" s="236"/>
      <c r="E32" s="236"/>
      <c r="F32" s="236"/>
      <c r="G32" s="236"/>
      <c r="H32" s="236"/>
      <c r="I32" s="236"/>
      <c r="J32" s="236"/>
      <c r="K32" s="236"/>
      <c r="L32" s="236"/>
      <c r="M32" s="236"/>
    </row>
    <row r="33" spans="1:9" s="225" customFormat="1" ht="14.25" customHeight="1" x14ac:dyDescent="0.25">
      <c r="A33" s="240" t="s">
        <v>2011</v>
      </c>
      <c r="B33" s="268">
        <v>0</v>
      </c>
      <c r="C33" s="265" t="s">
        <v>2007</v>
      </c>
      <c r="D33" s="236"/>
      <c r="E33" s="236"/>
      <c r="F33" s="236"/>
      <c r="G33" s="236"/>
      <c r="H33" s="236"/>
      <c r="I33" s="236"/>
    </row>
    <row r="34" spans="1:9" s="225" customFormat="1" ht="12.5" x14ac:dyDescent="0.25">
      <c r="A34" s="236"/>
      <c r="B34" s="236"/>
      <c r="C34" s="236"/>
      <c r="D34" s="236"/>
      <c r="E34" s="236"/>
      <c r="F34" s="236"/>
      <c r="G34" s="236"/>
      <c r="H34" s="236"/>
      <c r="I34" s="236"/>
    </row>
    <row r="35" spans="1:9" s="225" customFormat="1" ht="13" x14ac:dyDescent="0.3">
      <c r="A35" s="234" t="s">
        <v>2012</v>
      </c>
      <c r="B35" s="236"/>
      <c r="C35" s="236"/>
      <c r="D35" s="236"/>
      <c r="E35" s="236"/>
      <c r="F35" s="236"/>
      <c r="G35" s="236"/>
      <c r="H35" s="236"/>
      <c r="I35" s="236"/>
    </row>
    <row r="36" spans="1:9" s="225" customFormat="1" ht="37.5" x14ac:dyDescent="0.25">
      <c r="A36" s="236"/>
      <c r="B36" s="235" t="s">
        <v>2013</v>
      </c>
      <c r="C36" s="235" t="s">
        <v>2014</v>
      </c>
      <c r="D36" s="241" t="s">
        <v>2015</v>
      </c>
      <c r="E36" s="236"/>
      <c r="F36" s="236"/>
      <c r="G36" s="236"/>
      <c r="H36" s="236"/>
      <c r="I36" s="236"/>
    </row>
    <row r="37" spans="1:9" s="225" customFormat="1" ht="12.75" customHeight="1" x14ac:dyDescent="0.35">
      <c r="A37" s="240" t="s">
        <v>2016</v>
      </c>
      <c r="B37" s="268"/>
      <c r="C37" s="268"/>
      <c r="D37" s="268"/>
      <c r="E37" s="236"/>
      <c r="F37" s="443"/>
      <c r="G37" s="350"/>
      <c r="H37" s="347"/>
      <c r="I37" s="347"/>
    </row>
    <row r="38" spans="1:9" s="225" customFormat="1" ht="12.75" customHeight="1" x14ac:dyDescent="0.35">
      <c r="A38" s="240" t="s">
        <v>2017</v>
      </c>
      <c r="B38" s="268">
        <v>52622675.530000001</v>
      </c>
      <c r="C38" s="269" t="s">
        <v>1983</v>
      </c>
      <c r="D38" s="269" t="s">
        <v>1983</v>
      </c>
      <c r="E38" s="236"/>
      <c r="F38" s="443"/>
      <c r="G38" s="350"/>
      <c r="H38" s="347"/>
      <c r="I38" s="347"/>
    </row>
    <row r="39" spans="1:9" s="225" customFormat="1" ht="12.75" customHeight="1" x14ac:dyDescent="0.25">
      <c r="A39" s="240" t="s">
        <v>2018</v>
      </c>
      <c r="B39" s="268">
        <v>0</v>
      </c>
      <c r="C39" s="269" t="s">
        <v>1983</v>
      </c>
      <c r="D39" s="269" t="s">
        <v>1983</v>
      </c>
      <c r="E39" s="236"/>
      <c r="F39" s="453"/>
      <c r="G39" s="367"/>
      <c r="H39" s="367"/>
      <c r="I39" s="348"/>
    </row>
    <row r="40" spans="1:9" s="225" customFormat="1" ht="12.75" customHeight="1" x14ac:dyDescent="0.35">
      <c r="A40" s="240" t="s">
        <v>2019</v>
      </c>
      <c r="B40" s="268">
        <v>526812.6</v>
      </c>
      <c r="C40" s="269" t="s">
        <v>1983</v>
      </c>
      <c r="D40" s="269" t="s">
        <v>1983</v>
      </c>
      <c r="E40" s="236"/>
      <c r="F40" s="453"/>
      <c r="G40" s="367"/>
      <c r="H40" s="367"/>
      <c r="I40" s="347"/>
    </row>
    <row r="41" spans="1:9" s="225" customFormat="1" ht="12.75" customHeight="1" x14ac:dyDescent="0.25">
      <c r="A41" s="240" t="s">
        <v>2020</v>
      </c>
      <c r="B41" s="268">
        <v>72193.39</v>
      </c>
      <c r="C41" s="269" t="s">
        <v>1983</v>
      </c>
      <c r="D41" s="269" t="s">
        <v>1983</v>
      </c>
      <c r="E41" s="236"/>
      <c r="F41" s="453"/>
      <c r="G41" s="453"/>
      <c r="H41" s="453"/>
      <c r="I41" s="346"/>
    </row>
    <row r="42" spans="1:9" s="225" customFormat="1" ht="12.75" customHeight="1" x14ac:dyDescent="0.25">
      <c r="A42" s="240" t="s">
        <v>2021</v>
      </c>
      <c r="B42" s="268">
        <v>53221681.520000003</v>
      </c>
      <c r="C42" s="269" t="s">
        <v>1983</v>
      </c>
      <c r="D42" s="269" t="s">
        <v>1983</v>
      </c>
      <c r="E42" s="236"/>
      <c r="F42" s="453"/>
      <c r="G42" s="453"/>
      <c r="H42" s="453"/>
      <c r="I42" s="346"/>
    </row>
    <row r="43" spans="1:9" s="225" customFormat="1" ht="12.75" customHeight="1" x14ac:dyDescent="0.25">
      <c r="A43" s="240" t="s">
        <v>2022</v>
      </c>
      <c r="B43" s="268">
        <v>2438827.2400000002</v>
      </c>
      <c r="C43" s="269" t="s">
        <v>1983</v>
      </c>
      <c r="D43" s="269" t="s">
        <v>1983</v>
      </c>
      <c r="E43" s="236"/>
      <c r="F43" s="453"/>
      <c r="G43" s="437"/>
      <c r="H43" s="352"/>
      <c r="I43" s="367"/>
    </row>
    <row r="44" spans="1:9" s="225" customFormat="1" ht="12.75" customHeight="1" x14ac:dyDescent="0.25">
      <c r="A44" s="240" t="s">
        <v>2023</v>
      </c>
      <c r="B44" s="268">
        <v>19945921.41</v>
      </c>
      <c r="C44" s="269" t="s">
        <v>1983</v>
      </c>
      <c r="D44" s="269" t="s">
        <v>1983</v>
      </c>
      <c r="E44" s="236"/>
      <c r="F44" s="453"/>
      <c r="G44" s="437"/>
      <c r="H44" s="367"/>
      <c r="I44" s="367"/>
    </row>
    <row r="45" spans="1:9" s="225" customFormat="1" ht="12.75" customHeight="1" x14ac:dyDescent="0.25">
      <c r="A45" s="240" t="s">
        <v>2024</v>
      </c>
      <c r="B45" s="268">
        <v>19190101.23</v>
      </c>
      <c r="C45" s="269" t="s">
        <v>1983</v>
      </c>
      <c r="D45" s="269" t="s">
        <v>1983</v>
      </c>
      <c r="E45" s="236"/>
      <c r="F45" s="367"/>
      <c r="G45" s="367"/>
      <c r="H45" s="367"/>
      <c r="I45" s="367"/>
    </row>
    <row r="46" spans="1:9" s="225" customFormat="1" ht="12.75" customHeight="1" x14ac:dyDescent="0.25">
      <c r="A46" s="240" t="s">
        <v>2025</v>
      </c>
      <c r="B46" s="268">
        <v>0</v>
      </c>
      <c r="C46" s="269" t="s">
        <v>1983</v>
      </c>
      <c r="D46" s="269" t="s">
        <v>1983</v>
      </c>
      <c r="E46" s="236"/>
      <c r="F46" s="367"/>
      <c r="G46" s="367"/>
      <c r="H46" s="367"/>
      <c r="I46" s="367"/>
    </row>
    <row r="47" spans="1:9" s="225" customFormat="1" ht="12.75" customHeight="1" x14ac:dyDescent="0.25">
      <c r="A47" s="240" t="s">
        <v>2026</v>
      </c>
      <c r="B47" s="268">
        <v>11646831.640000001</v>
      </c>
      <c r="C47" s="269" t="s">
        <v>1983</v>
      </c>
      <c r="D47" s="269" t="s">
        <v>1983</v>
      </c>
      <c r="E47" s="236"/>
      <c r="F47" s="367"/>
      <c r="G47" s="367"/>
      <c r="H47" s="367"/>
      <c r="I47" s="367"/>
    </row>
    <row r="48" spans="1:9" s="225" customFormat="1" ht="12.75" customHeight="1" x14ac:dyDescent="0.25">
      <c r="A48" s="240" t="s">
        <v>2027</v>
      </c>
      <c r="B48" s="268">
        <v>0</v>
      </c>
      <c r="C48" s="269" t="s">
        <v>1983</v>
      </c>
      <c r="D48" s="269" t="s">
        <v>1983</v>
      </c>
      <c r="E48" s="236"/>
      <c r="F48" s="367"/>
      <c r="G48" s="367"/>
      <c r="H48" s="367"/>
      <c r="I48" s="367"/>
    </row>
    <row r="49" spans="1:9" s="225" customFormat="1" ht="12.75" customHeight="1" x14ac:dyDescent="0.35">
      <c r="A49" s="240" t="s">
        <v>2028</v>
      </c>
      <c r="B49" s="268">
        <v>53221681.519999996</v>
      </c>
      <c r="C49" s="269" t="s">
        <v>1983</v>
      </c>
      <c r="D49" s="269" t="s">
        <v>1983</v>
      </c>
      <c r="E49" s="236"/>
      <c r="F49" s="443"/>
      <c r="G49" s="350"/>
      <c r="H49" s="347"/>
      <c r="I49" s="347"/>
    </row>
    <row r="50" spans="1:9" s="225" customFormat="1" ht="12.75" customHeight="1" x14ac:dyDescent="0.35">
      <c r="A50" s="240" t="s">
        <v>2029</v>
      </c>
      <c r="B50" s="268"/>
      <c r="C50" s="270"/>
      <c r="D50" s="270"/>
      <c r="E50" s="236"/>
      <c r="F50" s="443"/>
      <c r="G50" s="350"/>
      <c r="H50" s="347"/>
      <c r="I50" s="347"/>
    </row>
    <row r="51" spans="1:9" s="225" customFormat="1" ht="12.75" customHeight="1" x14ac:dyDescent="0.25">
      <c r="A51" s="240" t="s">
        <v>2030</v>
      </c>
      <c r="B51" s="268">
        <v>563384805.59000003</v>
      </c>
      <c r="C51" s="269" t="s">
        <v>1983</v>
      </c>
      <c r="D51" s="269" t="s">
        <v>1983</v>
      </c>
      <c r="E51" s="236"/>
      <c r="F51" s="453"/>
      <c r="G51" s="367"/>
      <c r="H51" s="367"/>
      <c r="I51" s="348"/>
    </row>
    <row r="52" spans="1:9" s="225" customFormat="1" ht="12.75" customHeight="1" x14ac:dyDescent="0.35">
      <c r="A52" s="240" t="s">
        <v>2031</v>
      </c>
      <c r="B52" s="268">
        <v>0</v>
      </c>
      <c r="C52" s="269" t="s">
        <v>1983</v>
      </c>
      <c r="D52" s="269" t="s">
        <v>1983</v>
      </c>
      <c r="E52" s="236"/>
      <c r="F52" s="453"/>
      <c r="G52" s="367"/>
      <c r="H52" s="367"/>
      <c r="I52" s="347"/>
    </row>
    <row r="53" spans="1:9" s="225" customFormat="1" ht="12.75" customHeight="1" x14ac:dyDescent="0.25">
      <c r="A53" s="240" t="s">
        <v>2020</v>
      </c>
      <c r="B53" s="268">
        <v>214610.27</v>
      </c>
      <c r="C53" s="269" t="s">
        <v>1983</v>
      </c>
      <c r="D53" s="269" t="s">
        <v>1983</v>
      </c>
      <c r="E53" s="236"/>
      <c r="F53" s="453"/>
      <c r="G53" s="453"/>
      <c r="H53" s="453"/>
      <c r="I53" s="367"/>
    </row>
    <row r="54" spans="1:9" s="225" customFormat="1" ht="12.75" customHeight="1" x14ac:dyDescent="0.25">
      <c r="A54" s="240" t="s">
        <v>2032</v>
      </c>
      <c r="B54" s="268">
        <v>563599415.86000001</v>
      </c>
      <c r="C54" s="269" t="s">
        <v>1983</v>
      </c>
      <c r="D54" s="269" t="s">
        <v>1983</v>
      </c>
      <c r="E54" s="236"/>
      <c r="F54" s="453"/>
      <c r="G54" s="453"/>
      <c r="H54" s="453"/>
      <c r="I54" s="367"/>
    </row>
    <row r="55" spans="1:9" s="225" customFormat="1" ht="12.75" customHeight="1" x14ac:dyDescent="0.25">
      <c r="A55" s="240" t="s">
        <v>2033</v>
      </c>
      <c r="B55" s="268">
        <v>0</v>
      </c>
      <c r="C55" s="269" t="s">
        <v>1983</v>
      </c>
      <c r="D55" s="269" t="s">
        <v>1983</v>
      </c>
      <c r="E55" s="236"/>
      <c r="F55" s="453"/>
      <c r="G55" s="437"/>
      <c r="H55" s="352"/>
      <c r="I55" s="367"/>
    </row>
    <row r="56" spans="1:9" s="225" customFormat="1" ht="12.75" customHeight="1" x14ac:dyDescent="0.25">
      <c r="A56" s="240" t="s">
        <v>2034</v>
      </c>
      <c r="B56" s="268">
        <v>0</v>
      </c>
      <c r="C56" s="269" t="s">
        <v>1983</v>
      </c>
      <c r="D56" s="269" t="s">
        <v>1983</v>
      </c>
      <c r="E56" s="236"/>
      <c r="F56" s="453"/>
      <c r="G56" s="437"/>
      <c r="H56" s="367"/>
      <c r="I56" s="367"/>
    </row>
    <row r="57" spans="1:9" s="225" customFormat="1" ht="12.75" customHeight="1" x14ac:dyDescent="0.25">
      <c r="A57" s="240" t="s">
        <v>2024</v>
      </c>
      <c r="B57" s="268">
        <v>0</v>
      </c>
      <c r="C57" s="269" t="s">
        <v>1983</v>
      </c>
      <c r="D57" s="269" t="s">
        <v>1983</v>
      </c>
      <c r="E57" s="236"/>
      <c r="F57" s="236"/>
      <c r="G57" s="373"/>
      <c r="H57" s="236"/>
      <c r="I57" s="236"/>
    </row>
    <row r="58" spans="1:9" s="225" customFormat="1" ht="12.75" customHeight="1" x14ac:dyDescent="0.25">
      <c r="A58" s="240" t="s">
        <v>2035</v>
      </c>
      <c r="B58" s="268">
        <v>563599415.86000001</v>
      </c>
      <c r="C58" s="269" t="s">
        <v>1983</v>
      </c>
      <c r="D58" s="269" t="s">
        <v>1983</v>
      </c>
      <c r="E58" s="236"/>
      <c r="F58" s="236"/>
      <c r="G58" s="236"/>
      <c r="H58" s="236"/>
      <c r="I58" s="236"/>
    </row>
    <row r="59" spans="1:9" s="225" customFormat="1" ht="12.75" customHeight="1" x14ac:dyDescent="0.25">
      <c r="A59" s="240" t="s">
        <v>2028</v>
      </c>
      <c r="B59" s="268">
        <v>563599415.86000001</v>
      </c>
      <c r="C59" s="269" t="s">
        <v>1983</v>
      </c>
      <c r="D59" s="269" t="s">
        <v>1983</v>
      </c>
      <c r="E59" s="373"/>
      <c r="F59" s="373"/>
      <c r="G59" s="236"/>
      <c r="H59" s="236"/>
      <c r="I59" s="236"/>
    </row>
    <row r="60" spans="1:9" s="225" customFormat="1" ht="12.75" customHeight="1" x14ac:dyDescent="0.25">
      <c r="A60" s="240" t="s">
        <v>2036</v>
      </c>
      <c r="B60" s="268">
        <v>59033156.210000001</v>
      </c>
      <c r="C60" s="268">
        <v>59989468.219999999</v>
      </c>
      <c r="D60" s="374">
        <v>58506343.609999999</v>
      </c>
      <c r="E60" s="375"/>
      <c r="F60" s="373"/>
      <c r="G60" s="236"/>
      <c r="H60" s="236"/>
      <c r="I60" s="236"/>
    </row>
    <row r="61" spans="1:9" s="225" customFormat="1" ht="12.5" x14ac:dyDescent="0.25">
      <c r="A61" s="240" t="s">
        <v>2037</v>
      </c>
      <c r="B61" s="268">
        <v>52694868.920000002</v>
      </c>
      <c r="C61" s="268">
        <v>54914991.399999999</v>
      </c>
      <c r="D61" s="269" t="s">
        <v>1983</v>
      </c>
      <c r="E61" s="375"/>
      <c r="F61" s="375"/>
      <c r="G61" s="373"/>
      <c r="H61" s="236"/>
      <c r="I61" s="236"/>
    </row>
    <row r="62" spans="1:9" s="225" customFormat="1" ht="12.5" x14ac:dyDescent="0.25">
      <c r="A62" s="240" t="s">
        <v>2038</v>
      </c>
      <c r="B62" s="268">
        <v>563599415.86000001</v>
      </c>
      <c r="C62" s="268">
        <v>413455044.60000002</v>
      </c>
      <c r="D62" s="269" t="s">
        <v>1983</v>
      </c>
      <c r="E62" s="373"/>
      <c r="F62" s="375"/>
      <c r="G62" s="236"/>
      <c r="H62" s="236"/>
      <c r="I62" s="236"/>
    </row>
    <row r="63" spans="1:9" s="225" customFormat="1" ht="12.5" x14ac:dyDescent="0.25">
      <c r="A63" s="240" t="s">
        <v>2039</v>
      </c>
      <c r="B63" s="268">
        <v>0</v>
      </c>
      <c r="C63" s="268">
        <v>0</v>
      </c>
      <c r="D63" s="268">
        <v>0</v>
      </c>
      <c r="E63" s="375"/>
      <c r="F63" s="236"/>
      <c r="G63" s="236"/>
      <c r="H63" s="236"/>
      <c r="I63" s="236"/>
    </row>
    <row r="64" spans="1:9" s="225" customFormat="1" ht="12.5" x14ac:dyDescent="0.25">
      <c r="A64" s="236"/>
      <c r="B64" s="236"/>
      <c r="C64" s="236"/>
      <c r="D64" s="376"/>
      <c r="E64" s="236"/>
      <c r="F64" s="375"/>
      <c r="G64" s="236"/>
      <c r="H64" s="236"/>
      <c r="I64" s="236"/>
    </row>
    <row r="65" spans="1:5" s="225" customFormat="1" ht="13" x14ac:dyDescent="0.3">
      <c r="A65" s="234" t="s">
        <v>2040</v>
      </c>
      <c r="B65" s="236"/>
      <c r="C65" s="236"/>
      <c r="D65" s="236"/>
      <c r="E65" s="236"/>
    </row>
    <row r="66" spans="1:5" s="225" customFormat="1" x14ac:dyDescent="0.25">
      <c r="A66" s="236"/>
      <c r="B66" s="240" t="s">
        <v>1191</v>
      </c>
      <c r="C66" s="240" t="s">
        <v>2041</v>
      </c>
      <c r="D66" s="265" t="s">
        <v>2042</v>
      </c>
      <c r="E66" s="236"/>
    </row>
    <row r="67" spans="1:5" s="225" customFormat="1" ht="18" x14ac:dyDescent="0.4">
      <c r="A67" s="240" t="s">
        <v>2043</v>
      </c>
      <c r="B67" s="377">
        <v>31908296127.905201</v>
      </c>
      <c r="C67" s="276" t="s">
        <v>2044</v>
      </c>
      <c r="D67" s="378"/>
      <c r="E67" s="379"/>
    </row>
    <row r="68" spans="1:5" s="225" customFormat="1" ht="20.5" x14ac:dyDescent="0.25">
      <c r="A68" s="238" t="s">
        <v>2045</v>
      </c>
      <c r="B68" s="268">
        <v>563384805.59000003</v>
      </c>
      <c r="C68" s="307" t="s">
        <v>2046</v>
      </c>
      <c r="D68" s="380"/>
      <c r="E68" s="379"/>
    </row>
    <row r="69" spans="1:5" s="225" customFormat="1" ht="20.5" x14ac:dyDescent="0.25">
      <c r="A69" s="240" t="s">
        <v>2047</v>
      </c>
      <c r="B69" s="381">
        <v>0</v>
      </c>
      <c r="C69" s="276" t="s">
        <v>2048</v>
      </c>
      <c r="D69" s="380"/>
      <c r="E69" s="236"/>
    </row>
    <row r="70" spans="1:5" s="225" customFormat="1" ht="12.5" x14ac:dyDescent="0.25">
      <c r="A70" s="240" t="s">
        <v>2049</v>
      </c>
      <c r="B70" s="268">
        <v>0</v>
      </c>
      <c r="C70" s="276" t="s">
        <v>2050</v>
      </c>
      <c r="D70" s="380"/>
      <c r="E70" s="236"/>
    </row>
    <row r="71" spans="1:5" s="225" customFormat="1" ht="20.5" x14ac:dyDescent="0.25">
      <c r="A71" s="240" t="s">
        <v>2051</v>
      </c>
      <c r="B71" s="268">
        <v>0</v>
      </c>
      <c r="C71" s="276" t="s">
        <v>2052</v>
      </c>
      <c r="D71" s="380"/>
      <c r="E71" s="236"/>
    </row>
    <row r="72" spans="1:5" s="225" customFormat="1" ht="12.5" x14ac:dyDescent="0.25">
      <c r="A72" s="240" t="s">
        <v>2053</v>
      </c>
      <c r="B72" s="269" t="s">
        <v>1983</v>
      </c>
      <c r="C72" s="276" t="s">
        <v>2054</v>
      </c>
      <c r="D72" s="380"/>
      <c r="E72" s="236"/>
    </row>
    <row r="73" spans="1:5" s="225" customFormat="1" ht="12.5" x14ac:dyDescent="0.25">
      <c r="A73" s="240" t="s">
        <v>2055</v>
      </c>
      <c r="B73" s="269" t="s">
        <v>1983</v>
      </c>
      <c r="C73" s="276" t="s">
        <v>2056</v>
      </c>
      <c r="D73" s="380"/>
      <c r="E73" s="236"/>
    </row>
    <row r="74" spans="1:5" s="225" customFormat="1" ht="12.5" x14ac:dyDescent="0.25">
      <c r="A74" s="240" t="s">
        <v>2057</v>
      </c>
      <c r="B74" s="268">
        <v>0</v>
      </c>
      <c r="C74" s="276" t="s">
        <v>2058</v>
      </c>
      <c r="D74" s="380"/>
      <c r="E74" s="236"/>
    </row>
    <row r="75" spans="1:5" s="225" customFormat="1" ht="12.5" x14ac:dyDescent="0.25">
      <c r="A75" s="240" t="s">
        <v>1959</v>
      </c>
      <c r="B75" s="268">
        <v>0</v>
      </c>
      <c r="C75" s="276" t="s">
        <v>2059</v>
      </c>
      <c r="D75" s="380"/>
      <c r="E75" s="236"/>
    </row>
    <row r="76" spans="1:5" s="225" customFormat="1" ht="12.5" x14ac:dyDescent="0.25">
      <c r="A76" s="240" t="s">
        <v>2060</v>
      </c>
      <c r="B76" s="268">
        <v>996923120.61134398</v>
      </c>
      <c r="C76" s="276" t="s">
        <v>2061</v>
      </c>
      <c r="D76" s="382"/>
      <c r="E76" s="379"/>
    </row>
    <row r="77" spans="1:5" s="225" customFormat="1" ht="12.75" customHeight="1" x14ac:dyDescent="0.25">
      <c r="A77" s="240" t="s">
        <v>100</v>
      </c>
      <c r="B77" s="264">
        <v>31474757812.883858</v>
      </c>
      <c r="C77" s="236"/>
      <c r="D77" s="342"/>
      <c r="E77" s="236"/>
    </row>
    <row r="78" spans="1:5" s="225" customFormat="1" ht="14.25" customHeight="1" x14ac:dyDescent="0.25">
      <c r="A78" s="240" t="s">
        <v>2062</v>
      </c>
      <c r="B78" s="290" t="s">
        <v>2063</v>
      </c>
      <c r="C78" s="265" t="s">
        <v>2064</v>
      </c>
      <c r="D78" s="342"/>
      <c r="E78" s="236"/>
    </row>
    <row r="79" spans="1:5" s="225" customFormat="1" ht="12.5" x14ac:dyDescent="0.25">
      <c r="A79" s="240" t="s">
        <v>2065</v>
      </c>
      <c r="B79" s="383">
        <v>0.92</v>
      </c>
      <c r="C79" s="236"/>
      <c r="D79" s="342"/>
      <c r="E79" s="236"/>
    </row>
    <row r="80" spans="1:5" s="225" customFormat="1" ht="12.5" x14ac:dyDescent="0.25">
      <c r="A80" s="240" t="s">
        <v>2066</v>
      </c>
      <c r="B80" s="384">
        <v>0.92500000000000004</v>
      </c>
      <c r="C80" s="236"/>
      <c r="D80" s="236"/>
      <c r="E80" s="236"/>
    </row>
    <row r="81" spans="1:3" s="225" customFormat="1" ht="12.5" x14ac:dyDescent="0.25">
      <c r="A81" s="240" t="s">
        <v>2067</v>
      </c>
      <c r="B81" s="384">
        <v>0.92</v>
      </c>
      <c r="C81" s="236"/>
    </row>
    <row r="82" spans="1:3" s="225" customFormat="1" ht="12.5" x14ac:dyDescent="0.25">
      <c r="A82" s="240" t="s">
        <v>2068</v>
      </c>
      <c r="B82" s="269" t="s">
        <v>1983</v>
      </c>
      <c r="C82" s="236"/>
    </row>
    <row r="83" spans="1:3" s="225" customFormat="1" ht="12.5" x14ac:dyDescent="0.25">
      <c r="A83" s="240" t="s">
        <v>2069</v>
      </c>
      <c r="B83" s="269" t="s">
        <v>1983</v>
      </c>
      <c r="C83" s="236"/>
    </row>
    <row r="84" spans="1:3" s="225" customFormat="1" ht="12.5" x14ac:dyDescent="0.25">
      <c r="A84" s="240" t="s">
        <v>2070</v>
      </c>
      <c r="B84" s="268">
        <v>8682352021.1238556</v>
      </c>
      <c r="C84" s="236"/>
    </row>
    <row r="85" spans="1:3" s="225" customFormat="1" ht="12.5" x14ac:dyDescent="0.25">
      <c r="A85" s="240" t="s">
        <v>2071</v>
      </c>
      <c r="B85" s="285">
        <v>0.38093179370572339</v>
      </c>
      <c r="C85" s="236"/>
    </row>
    <row r="86" spans="1:3" s="225" customFormat="1" ht="12.5" x14ac:dyDescent="0.25">
      <c r="A86" s="342"/>
      <c r="B86" s="342"/>
      <c r="C86" s="236"/>
    </row>
    <row r="87" spans="1:3" s="225" customFormat="1" ht="13" x14ac:dyDescent="0.3">
      <c r="A87" s="234" t="s">
        <v>2072</v>
      </c>
      <c r="B87" s="236"/>
      <c r="C87" s="236"/>
    </row>
    <row r="88" spans="1:3" s="225" customFormat="1" ht="12.5" x14ac:dyDescent="0.25">
      <c r="A88" s="235" t="s">
        <v>2073</v>
      </c>
      <c r="B88" s="277" t="s">
        <v>165</v>
      </c>
      <c r="C88" s="236"/>
    </row>
    <row r="89" spans="1:3" s="225" customFormat="1" ht="12.5" x14ac:dyDescent="0.25">
      <c r="A89" s="235" t="s">
        <v>2074</v>
      </c>
      <c r="B89" s="278">
        <v>60000000000</v>
      </c>
      <c r="C89" s="236"/>
    </row>
    <row r="90" spans="1:3" s="225" customFormat="1" ht="25.5" x14ac:dyDescent="0.3">
      <c r="A90" s="235" t="s">
        <v>2075</v>
      </c>
      <c r="B90" s="280">
        <v>22792405791.760002</v>
      </c>
      <c r="C90" s="258"/>
    </row>
    <row r="91" spans="1:3" s="225" customFormat="1" ht="25" x14ac:dyDescent="0.25">
      <c r="A91" s="235" t="s">
        <v>2076</v>
      </c>
      <c r="B91" s="268">
        <v>22894461144.513977</v>
      </c>
      <c r="C91" s="236"/>
    </row>
    <row r="92" spans="1:3" s="225" customFormat="1" ht="12.5" x14ac:dyDescent="0.25">
      <c r="A92" s="235" t="s">
        <v>2077</v>
      </c>
      <c r="B92" s="310">
        <v>34739804275.93</v>
      </c>
      <c r="C92" s="236"/>
    </row>
    <row r="93" spans="1:3" s="225" customFormat="1" x14ac:dyDescent="0.25">
      <c r="A93" s="309" t="s">
        <v>2078</v>
      </c>
      <c r="B93" s="280">
        <v>675327440.99000001</v>
      </c>
      <c r="C93" s="265" t="s">
        <v>2079</v>
      </c>
    </row>
    <row r="94" spans="1:3" s="225" customFormat="1" ht="12.5" x14ac:dyDescent="0.25">
      <c r="A94" s="235" t="s">
        <v>2080</v>
      </c>
      <c r="B94" s="311" t="s">
        <v>1996</v>
      </c>
      <c r="C94" s="236"/>
    </row>
    <row r="95" spans="1:3" s="225" customFormat="1" ht="12.5" x14ac:dyDescent="0.25">
      <c r="A95" s="235" t="s">
        <v>2081</v>
      </c>
      <c r="B95" s="280">
        <v>0</v>
      </c>
      <c r="C95" s="236"/>
    </row>
    <row r="96" spans="1:3" s="225" customFormat="1" ht="12.5" x14ac:dyDescent="0.25">
      <c r="A96" s="235" t="s">
        <v>2082</v>
      </c>
      <c r="B96" s="280">
        <v>0</v>
      </c>
      <c r="C96" s="236"/>
    </row>
    <row r="97" spans="1:4" s="225" customFormat="1" x14ac:dyDescent="0.25">
      <c r="A97" s="235" t="s">
        <v>2083</v>
      </c>
      <c r="B97" s="310">
        <v>338496027</v>
      </c>
      <c r="C97" s="265" t="s">
        <v>2084</v>
      </c>
      <c r="D97" s="236"/>
    </row>
    <row r="98" spans="1:4" s="225" customFormat="1" ht="25" x14ac:dyDescent="0.25">
      <c r="A98" s="235" t="s">
        <v>2085</v>
      </c>
      <c r="B98" s="280">
        <v>0</v>
      </c>
      <c r="C98" s="236"/>
      <c r="D98" s="236"/>
    </row>
    <row r="99" spans="1:4" s="225" customFormat="1" x14ac:dyDescent="0.25">
      <c r="A99" s="235" t="s">
        <v>2086</v>
      </c>
      <c r="B99" s="280">
        <v>12510783289.759995</v>
      </c>
      <c r="C99" s="265" t="s">
        <v>2087</v>
      </c>
      <c r="D99" s="236"/>
    </row>
    <row r="100" spans="1:4" s="225" customFormat="1" ht="12.5" x14ac:dyDescent="0.25">
      <c r="A100" s="235" t="s">
        <v>2088</v>
      </c>
      <c r="B100" s="356">
        <v>0.54890139303692731</v>
      </c>
      <c r="C100" s="236"/>
      <c r="D100" s="236"/>
    </row>
    <row r="101" spans="1:4" s="225" customFormat="1" ht="12.5" x14ac:dyDescent="0.25">
      <c r="A101" s="235" t="s">
        <v>2089</v>
      </c>
      <c r="B101" s="281">
        <v>324857</v>
      </c>
      <c r="C101" s="236"/>
      <c r="D101" s="236"/>
    </row>
    <row r="102" spans="1:4" s="225" customFormat="1" ht="12.5" x14ac:dyDescent="0.25">
      <c r="A102" s="235" t="s">
        <v>2090</v>
      </c>
      <c r="B102" s="310">
        <v>106938.75851814798</v>
      </c>
      <c r="C102" s="236"/>
      <c r="D102" s="236"/>
    </row>
    <row r="103" spans="1:4" s="225" customFormat="1" ht="12.5" x14ac:dyDescent="0.25">
      <c r="A103" s="309" t="s">
        <v>2091</v>
      </c>
      <c r="B103" s="356">
        <v>0.62284812093150599</v>
      </c>
      <c r="C103" s="236"/>
      <c r="D103" s="236"/>
    </row>
    <row r="104" spans="1:4" s="225" customFormat="1" ht="12.5" x14ac:dyDescent="0.25">
      <c r="A104" s="235" t="s">
        <v>2092</v>
      </c>
      <c r="B104" s="357">
        <v>0.48360382479785796</v>
      </c>
      <c r="C104" s="236"/>
      <c r="D104" s="236"/>
    </row>
    <row r="105" spans="1:4" s="225" customFormat="1" ht="12.5" x14ac:dyDescent="0.25">
      <c r="A105" s="309" t="s">
        <v>2093</v>
      </c>
      <c r="B105" s="358">
        <v>100.147992400167</v>
      </c>
      <c r="C105" s="236"/>
      <c r="D105" s="236"/>
    </row>
    <row r="106" spans="1:4" s="225" customFormat="1" ht="12.5" x14ac:dyDescent="0.25">
      <c r="A106" s="309" t="s">
        <v>2094</v>
      </c>
      <c r="B106" s="359">
        <v>190.38318371977601</v>
      </c>
      <c r="C106" s="236"/>
      <c r="D106" s="236"/>
    </row>
    <row r="107" spans="1:4" s="225" customFormat="1" ht="12.5" x14ac:dyDescent="0.25">
      <c r="A107" s="235" t="s">
        <v>2095</v>
      </c>
      <c r="B107" s="312">
        <v>2.0643842294278743E-2</v>
      </c>
      <c r="C107" s="236"/>
      <c r="D107" s="236"/>
    </row>
    <row r="108" spans="1:4" s="225" customFormat="1" ht="12.5" x14ac:dyDescent="0.25">
      <c r="A108" s="235" t="s">
        <v>2096</v>
      </c>
      <c r="B108" s="279" t="s">
        <v>2097</v>
      </c>
      <c r="C108" s="236"/>
      <c r="D108" s="236"/>
    </row>
    <row r="109" spans="1:4" s="225" customFormat="1" x14ac:dyDescent="0.25">
      <c r="A109" s="309" t="s">
        <v>2098</v>
      </c>
      <c r="B109" s="312">
        <v>0.1522</v>
      </c>
      <c r="C109" s="265"/>
      <c r="D109" s="236"/>
    </row>
    <row r="110" spans="1:4" s="225" customFormat="1" x14ac:dyDescent="0.25">
      <c r="A110" s="309" t="s">
        <v>2099</v>
      </c>
      <c r="B110" s="356">
        <v>0.125</v>
      </c>
      <c r="C110" s="265"/>
      <c r="D110" s="385"/>
    </row>
    <row r="111" spans="1:4" s="225" customFormat="1" ht="12.5" x14ac:dyDescent="0.25">
      <c r="A111" s="240" t="s">
        <v>2100</v>
      </c>
      <c r="B111" s="312">
        <v>0.1948</v>
      </c>
      <c r="C111" s="236"/>
      <c r="D111" s="385"/>
    </row>
    <row r="112" spans="1:4" s="225" customFormat="1" ht="12.5" x14ac:dyDescent="0.25">
      <c r="A112" s="240" t="s">
        <v>2101</v>
      </c>
      <c r="B112" s="356">
        <v>0.1686</v>
      </c>
      <c r="C112" s="236"/>
      <c r="D112" s="236"/>
    </row>
    <row r="113" spans="1:5" s="225" customFormat="1" ht="14.25" customHeight="1" x14ac:dyDescent="0.25">
      <c r="A113" s="240" t="s">
        <v>2102</v>
      </c>
      <c r="B113" s="279" t="s">
        <v>1983</v>
      </c>
      <c r="C113" s="265" t="s">
        <v>2103</v>
      </c>
      <c r="D113" s="236"/>
      <c r="E113" s="236"/>
    </row>
    <row r="114" spans="1:5" s="225" customFormat="1" x14ac:dyDescent="0.25">
      <c r="A114" s="240" t="s">
        <v>2104</v>
      </c>
      <c r="B114" s="279" t="s">
        <v>1983</v>
      </c>
      <c r="C114" s="265" t="s">
        <v>2103</v>
      </c>
      <c r="D114" s="236"/>
      <c r="E114" s="236"/>
    </row>
    <row r="115" spans="1:5" s="225" customFormat="1" x14ac:dyDescent="0.25">
      <c r="A115" s="235" t="s">
        <v>2105</v>
      </c>
      <c r="B115" s="279" t="s">
        <v>1983</v>
      </c>
      <c r="C115" s="265" t="s">
        <v>2106</v>
      </c>
      <c r="D115" s="236"/>
      <c r="E115" s="236"/>
    </row>
    <row r="116" spans="1:5" s="225" customFormat="1" x14ac:dyDescent="0.25">
      <c r="A116" s="235" t="s">
        <v>2107</v>
      </c>
      <c r="B116" s="386" t="s">
        <v>2108</v>
      </c>
      <c r="C116" s="265" t="s">
        <v>2109</v>
      </c>
      <c r="D116" s="236"/>
      <c r="E116" s="236"/>
    </row>
    <row r="117" spans="1:5" s="225" customFormat="1" x14ac:dyDescent="0.25">
      <c r="A117" s="235" t="s">
        <v>2110</v>
      </c>
      <c r="B117" s="387">
        <v>5.8000000000000003E-2</v>
      </c>
      <c r="C117" s="265" t="s">
        <v>2109</v>
      </c>
      <c r="D117" s="236"/>
      <c r="E117" s="236"/>
    </row>
    <row r="118" spans="1:5" s="225" customFormat="1" ht="12.5" x14ac:dyDescent="0.25">
      <c r="A118" s="236"/>
      <c r="B118" s="236"/>
      <c r="C118" s="236"/>
      <c r="D118" s="236"/>
      <c r="E118" s="236"/>
    </row>
    <row r="119" spans="1:5" s="225" customFormat="1" ht="15" x14ac:dyDescent="0.3">
      <c r="A119" s="234" t="s">
        <v>2111</v>
      </c>
      <c r="B119" s="236"/>
      <c r="C119" s="265"/>
      <c r="D119" s="236"/>
      <c r="E119" s="236"/>
    </row>
    <row r="120" spans="1:5" s="225" customFormat="1" ht="12.5" x14ac:dyDescent="0.25">
      <c r="A120" s="236"/>
      <c r="B120" s="236"/>
      <c r="C120" s="236"/>
      <c r="D120" s="236"/>
      <c r="E120" s="236"/>
    </row>
    <row r="121" spans="1:5" s="225" customFormat="1" ht="12.5" x14ac:dyDescent="0.25">
      <c r="A121" s="242" t="s">
        <v>2112</v>
      </c>
      <c r="B121" s="314">
        <v>52622675.530000001</v>
      </c>
      <c r="C121" s="236"/>
      <c r="D121" s="236"/>
      <c r="E121" s="236"/>
    </row>
    <row r="122" spans="1:5" s="225" customFormat="1" ht="12.5" x14ac:dyDescent="0.25">
      <c r="A122" s="313" t="s">
        <v>2113</v>
      </c>
      <c r="B122" s="280">
        <v>135174502.79000002</v>
      </c>
      <c r="C122" s="236"/>
      <c r="D122" s="236"/>
      <c r="E122" s="236"/>
    </row>
    <row r="123" spans="1:5" s="225" customFormat="1" ht="12.5" x14ac:dyDescent="0.25">
      <c r="A123" s="313" t="s">
        <v>2114</v>
      </c>
      <c r="B123" s="280">
        <v>0</v>
      </c>
      <c r="C123" s="236"/>
      <c r="D123" s="236"/>
      <c r="E123" s="236"/>
    </row>
    <row r="124" spans="1:5" s="225" customFormat="1" ht="12.5" x14ac:dyDescent="0.25">
      <c r="A124" s="313" t="s">
        <v>2115</v>
      </c>
      <c r="B124" s="268">
        <v>428210302.80000001</v>
      </c>
      <c r="C124" s="236"/>
      <c r="D124" s="236"/>
      <c r="E124" s="236"/>
    </row>
    <row r="125" spans="1:5" s="225" customFormat="1" ht="13" x14ac:dyDescent="0.3">
      <c r="A125" s="236"/>
      <c r="B125" s="236"/>
      <c r="C125" s="236"/>
      <c r="D125" s="388"/>
      <c r="E125" s="236"/>
    </row>
    <row r="126" spans="1:5" s="225" customFormat="1" ht="13" x14ac:dyDescent="0.3">
      <c r="A126" s="234" t="s">
        <v>2116</v>
      </c>
      <c r="B126" s="236"/>
      <c r="C126" s="236"/>
      <c r="D126" s="236"/>
      <c r="E126" s="236"/>
    </row>
    <row r="127" spans="1:5" s="225" customFormat="1" ht="12.5" x14ac:dyDescent="0.25">
      <c r="A127" s="236"/>
      <c r="B127" s="365" t="s">
        <v>2117</v>
      </c>
      <c r="C127" s="365" t="s">
        <v>2118</v>
      </c>
      <c r="D127" s="364" t="s">
        <v>2119</v>
      </c>
      <c r="E127" s="365" t="s">
        <v>2120</v>
      </c>
    </row>
    <row r="128" spans="1:5" s="225" customFormat="1" ht="12.5" x14ac:dyDescent="0.25">
      <c r="A128" s="240" t="s">
        <v>2121</v>
      </c>
      <c r="B128" s="282">
        <v>4393</v>
      </c>
      <c r="C128" s="283">
        <v>1.3522873141105164E-2</v>
      </c>
      <c r="D128" s="284">
        <v>361167238.82999998</v>
      </c>
      <c r="E128" s="283">
        <v>1.0396352148714901E-2</v>
      </c>
    </row>
    <row r="129" spans="1:11" s="225" customFormat="1" ht="12.5" x14ac:dyDescent="0.25">
      <c r="A129" s="240" t="s">
        <v>2122</v>
      </c>
      <c r="B129" s="282">
        <v>7</v>
      </c>
      <c r="C129" s="283">
        <v>2.1547942633220157E-5</v>
      </c>
      <c r="D129" s="282">
        <v>4996882.25</v>
      </c>
      <c r="E129" s="283">
        <v>1.4383737485424366E-4</v>
      </c>
      <c r="F129" s="236"/>
      <c r="G129" s="236"/>
      <c r="H129" s="236"/>
      <c r="I129" s="236"/>
      <c r="J129" s="236"/>
      <c r="K129" s="236"/>
    </row>
    <row r="130" spans="1:11" s="225" customFormat="1" ht="12.5" x14ac:dyDescent="0.25">
      <c r="A130" s="240" t="s">
        <v>2123</v>
      </c>
      <c r="B130" s="282">
        <v>1</v>
      </c>
      <c r="C130" s="283">
        <v>3.0782775190314509E-6</v>
      </c>
      <c r="D130" s="282">
        <v>214841.36</v>
      </c>
      <c r="E130" s="283">
        <v>6.1842996665601849E-6</v>
      </c>
      <c r="F130" s="236"/>
      <c r="G130" s="236"/>
      <c r="H130" s="236"/>
      <c r="I130" s="236"/>
      <c r="J130" s="236"/>
      <c r="K130" s="236"/>
    </row>
    <row r="131" spans="1:11" s="225" customFormat="1" ht="12.5" x14ac:dyDescent="0.25">
      <c r="A131" s="240" t="s">
        <v>2124</v>
      </c>
      <c r="B131" s="282">
        <v>6</v>
      </c>
      <c r="C131" s="283">
        <v>1.8469665114188706E-5</v>
      </c>
      <c r="D131" s="282">
        <v>4782040.8899999997</v>
      </c>
      <c r="E131" s="283">
        <v>1.3765307518768345E-4</v>
      </c>
      <c r="F131" s="236"/>
      <c r="G131" s="368"/>
      <c r="H131" s="367"/>
      <c r="I131" s="236"/>
      <c r="J131" s="236"/>
      <c r="K131" s="236"/>
    </row>
    <row r="132" spans="1:11" s="225" customFormat="1" ht="12.5" x14ac:dyDescent="0.25">
      <c r="A132" s="240" t="s">
        <v>2125</v>
      </c>
      <c r="B132" s="282">
        <v>17509</v>
      </c>
      <c r="C132" s="283">
        <v>5.3897561080721669E-2</v>
      </c>
      <c r="D132" s="284">
        <v>3957856935.7199998</v>
      </c>
      <c r="E132" s="283">
        <v>0.11392859050913712</v>
      </c>
      <c r="F132" s="236"/>
      <c r="G132" s="367"/>
      <c r="H132" s="389"/>
      <c r="I132" s="236"/>
      <c r="J132" s="236"/>
      <c r="K132" s="236"/>
    </row>
    <row r="133" spans="1:11" s="225" customFormat="1" ht="12.5" x14ac:dyDescent="0.25">
      <c r="A133" s="236"/>
      <c r="B133" s="236"/>
      <c r="C133" s="236"/>
      <c r="D133" s="236"/>
      <c r="E133" s="236"/>
      <c r="F133" s="236"/>
      <c r="G133" s="236"/>
      <c r="H133" s="236"/>
      <c r="I133" s="236"/>
      <c r="J133" s="236"/>
      <c r="K133" s="236"/>
    </row>
    <row r="134" spans="1:11" s="225" customFormat="1" ht="15" x14ac:dyDescent="0.3">
      <c r="A134" s="234" t="s">
        <v>2126</v>
      </c>
      <c r="B134" s="236"/>
      <c r="C134" s="236"/>
      <c r="D134" s="236"/>
      <c r="E134" s="236"/>
      <c r="F134" s="438" t="s">
        <v>2127</v>
      </c>
      <c r="G134" s="439"/>
      <c r="H134" s="439"/>
      <c r="I134" s="439"/>
      <c r="J134" s="440"/>
      <c r="K134" s="265" t="s">
        <v>2128</v>
      </c>
    </row>
    <row r="135" spans="1:11" s="225" customFormat="1" ht="25" x14ac:dyDescent="0.25">
      <c r="A135" s="240"/>
      <c r="B135" s="315" t="s">
        <v>2117</v>
      </c>
      <c r="C135" s="315" t="s">
        <v>2118</v>
      </c>
      <c r="D135" s="315" t="s">
        <v>2119</v>
      </c>
      <c r="E135" s="366" t="s">
        <v>2120</v>
      </c>
      <c r="F135" s="320" t="s">
        <v>2129</v>
      </c>
      <c r="G135" s="243" t="s">
        <v>2130</v>
      </c>
      <c r="H135" s="239" t="s">
        <v>2131</v>
      </c>
      <c r="I135" s="243" t="s">
        <v>2132</v>
      </c>
      <c r="J135" s="239" t="s">
        <v>2133</v>
      </c>
      <c r="K135" s="265" t="s">
        <v>2134</v>
      </c>
    </row>
    <row r="136" spans="1:11" s="225" customFormat="1" ht="12.5" x14ac:dyDescent="0.25">
      <c r="A136" s="318" t="s">
        <v>2135</v>
      </c>
      <c r="B136" s="282">
        <v>140737</v>
      </c>
      <c r="C136" s="283">
        <v>0.43322754319592927</v>
      </c>
      <c r="D136" s="284">
        <v>19225462576.07</v>
      </c>
      <c r="E136" s="283">
        <v>0.55341309419496798</v>
      </c>
      <c r="F136" s="285">
        <v>2.1003078458250002E-2</v>
      </c>
      <c r="G136" s="319">
        <v>30.573251335572799</v>
      </c>
      <c r="H136" s="285">
        <v>2.1003078458250002E-2</v>
      </c>
      <c r="I136" s="285">
        <v>0</v>
      </c>
      <c r="J136" s="285">
        <v>2.1003078458250002E-2</v>
      </c>
      <c r="K136" s="236"/>
    </row>
    <row r="137" spans="1:11" s="225" customFormat="1" ht="12.5" x14ac:dyDescent="0.25">
      <c r="A137" s="260" t="s">
        <v>2136</v>
      </c>
      <c r="B137" s="316">
        <v>0</v>
      </c>
      <c r="C137" s="317">
        <v>0</v>
      </c>
      <c r="D137" s="321">
        <v>0</v>
      </c>
      <c r="E137" s="317">
        <v>0</v>
      </c>
      <c r="F137" s="321">
        <v>0</v>
      </c>
      <c r="G137" s="284">
        <v>0</v>
      </c>
      <c r="H137" s="284">
        <v>0</v>
      </c>
      <c r="I137" s="284">
        <v>0</v>
      </c>
      <c r="J137" s="284">
        <v>0</v>
      </c>
      <c r="K137" s="236"/>
    </row>
    <row r="138" spans="1:11" s="225" customFormat="1" ht="12.5" x14ac:dyDescent="0.25">
      <c r="A138" s="260" t="s">
        <v>2137</v>
      </c>
      <c r="B138" s="323">
        <v>0</v>
      </c>
      <c r="C138" s="324">
        <v>0</v>
      </c>
      <c r="D138" s="325">
        <v>0</v>
      </c>
      <c r="E138" s="324">
        <v>0</v>
      </c>
      <c r="F138" s="321">
        <v>0</v>
      </c>
      <c r="G138" s="334">
        <v>0</v>
      </c>
      <c r="H138" s="334">
        <v>0</v>
      </c>
      <c r="I138" s="325">
        <v>0</v>
      </c>
      <c r="J138" s="325">
        <v>0</v>
      </c>
      <c r="K138" s="236"/>
    </row>
    <row r="139" spans="1:11" s="225" customFormat="1" ht="12.5" x14ac:dyDescent="0.25">
      <c r="A139" s="318" t="s">
        <v>2138</v>
      </c>
      <c r="B139" s="282">
        <v>518</v>
      </c>
      <c r="C139" s="283">
        <v>1.5945477548582915E-3</v>
      </c>
      <c r="D139" s="284">
        <v>8455662.5500000007</v>
      </c>
      <c r="E139" s="283">
        <v>2.4339983273476975E-4</v>
      </c>
      <c r="F139" s="285">
        <v>1.79684655849572E-2</v>
      </c>
      <c r="G139" s="322">
        <v>0</v>
      </c>
      <c r="H139" s="285">
        <v>1.79684655849572E-2</v>
      </c>
      <c r="I139" s="284">
        <v>0</v>
      </c>
      <c r="J139" s="285">
        <v>1.79684655849572E-2</v>
      </c>
      <c r="K139" s="236"/>
    </row>
    <row r="140" spans="1:11" s="225" customFormat="1" ht="12.5" x14ac:dyDescent="0.25">
      <c r="A140" s="260" t="s">
        <v>2139</v>
      </c>
      <c r="B140" s="282">
        <v>15</v>
      </c>
      <c r="C140" s="317">
        <v>4.6174162785471763E-5</v>
      </c>
      <c r="D140" s="284">
        <v>3930623.32</v>
      </c>
      <c r="E140" s="317">
        <v>1.1314465933025971E-4</v>
      </c>
      <c r="F140" s="285">
        <v>7.02240624954081E-3</v>
      </c>
      <c r="G140" s="319">
        <v>6.0845745325705796</v>
      </c>
      <c r="H140" s="285">
        <v>6.02240624954081E-3</v>
      </c>
      <c r="I140" s="285">
        <v>0</v>
      </c>
      <c r="J140" s="285">
        <v>7.02240624954081E-3</v>
      </c>
      <c r="K140" s="236"/>
    </row>
    <row r="141" spans="1:11" s="225" customFormat="1" ht="12.5" x14ac:dyDescent="0.25">
      <c r="A141" s="260" t="s">
        <v>2140</v>
      </c>
      <c r="B141" s="282">
        <v>0</v>
      </c>
      <c r="C141" s="283">
        <v>0</v>
      </c>
      <c r="D141" s="284">
        <v>0</v>
      </c>
      <c r="E141" s="283">
        <v>0</v>
      </c>
      <c r="F141" s="284">
        <v>0</v>
      </c>
      <c r="G141" s="284">
        <v>0</v>
      </c>
      <c r="H141" s="284">
        <v>0</v>
      </c>
      <c r="I141" s="284">
        <v>0</v>
      </c>
      <c r="J141" s="284">
        <v>0</v>
      </c>
      <c r="K141" s="236"/>
    </row>
    <row r="142" spans="1:11" s="225" customFormat="1" ht="12.5" x14ac:dyDescent="0.25">
      <c r="A142" s="260" t="s">
        <v>2141</v>
      </c>
      <c r="B142" s="282">
        <v>27290</v>
      </c>
      <c r="C142" s="283">
        <v>8.4006193494368289E-2</v>
      </c>
      <c r="D142" s="284">
        <v>2689009808.9899998</v>
      </c>
      <c r="E142" s="283">
        <v>7.7404287820156806E-2</v>
      </c>
      <c r="F142" s="285">
        <v>7.8132973622870514E-3</v>
      </c>
      <c r="G142" s="284">
        <v>0</v>
      </c>
      <c r="H142" s="336">
        <v>6.8132973622870513E-3</v>
      </c>
      <c r="I142" s="284">
        <v>0</v>
      </c>
      <c r="J142" s="285">
        <v>7.8132973622870514E-3</v>
      </c>
      <c r="K142" s="236"/>
    </row>
    <row r="143" spans="1:11" s="225" customFormat="1" ht="12.5" x14ac:dyDescent="0.25">
      <c r="A143" s="260" t="s">
        <v>2142</v>
      </c>
      <c r="B143" s="282">
        <v>156297</v>
      </c>
      <c r="C143" s="283">
        <v>0.48112554139205865</v>
      </c>
      <c r="D143" s="284">
        <v>12812945605</v>
      </c>
      <c r="E143" s="283">
        <v>0.36882607349281021</v>
      </c>
      <c r="F143" s="285">
        <v>2.28034661169563E-2</v>
      </c>
      <c r="G143" s="335">
        <v>0</v>
      </c>
      <c r="H143" s="285">
        <v>-1.99377415525412E-4</v>
      </c>
      <c r="I143" s="322">
        <v>0</v>
      </c>
      <c r="J143" s="285">
        <v>2.28034661169563E-2</v>
      </c>
      <c r="K143" s="236"/>
    </row>
    <row r="144" spans="1:11" s="225" customFormat="1" ht="12.5" x14ac:dyDescent="0.25">
      <c r="A144" s="260" t="s">
        <v>2143</v>
      </c>
      <c r="B144" s="282">
        <v>0</v>
      </c>
      <c r="C144" s="283">
        <v>0</v>
      </c>
      <c r="D144" s="284">
        <v>0</v>
      </c>
      <c r="E144" s="283">
        <v>0</v>
      </c>
      <c r="F144" s="284">
        <v>0</v>
      </c>
      <c r="G144" s="284">
        <v>0</v>
      </c>
      <c r="H144" s="321">
        <v>0</v>
      </c>
      <c r="I144" s="284">
        <v>0</v>
      </c>
      <c r="J144" s="284">
        <v>0</v>
      </c>
      <c r="K144" s="236"/>
    </row>
    <row r="145" spans="1:10" s="225" customFormat="1" ht="12.75" customHeight="1" thickBot="1" x14ac:dyDescent="0.3">
      <c r="A145" s="259" t="s">
        <v>100</v>
      </c>
      <c r="B145" s="245">
        <v>324857</v>
      </c>
      <c r="C145" s="233">
        <v>1</v>
      </c>
      <c r="D145" s="246">
        <v>34739804275.93</v>
      </c>
      <c r="E145" s="233">
        <v>1</v>
      </c>
      <c r="F145" s="233">
        <v>2.0643842294278743E-2</v>
      </c>
      <c r="G145" s="236"/>
      <c r="H145" s="390"/>
      <c r="I145" s="236"/>
      <c r="J145" s="233">
        <v>2.0643842294278743E-2</v>
      </c>
    </row>
    <row r="146" spans="1:10" s="225" customFormat="1" ht="12.75" customHeight="1" thickTop="1" x14ac:dyDescent="0.25">
      <c r="A146" s="236"/>
      <c r="B146" s="236"/>
      <c r="C146" s="236"/>
      <c r="D146" s="236"/>
      <c r="E146" s="236"/>
      <c r="F146" s="236"/>
      <c r="G146" s="236"/>
      <c r="H146" s="340"/>
      <c r="I146" s="236"/>
      <c r="J146" s="236"/>
    </row>
    <row r="147" spans="1:10" s="225" customFormat="1" ht="13" x14ac:dyDescent="0.3">
      <c r="A147" s="234" t="s">
        <v>2144</v>
      </c>
      <c r="B147" s="236"/>
      <c r="C147" s="236"/>
      <c r="D147" s="236"/>
      <c r="E147" s="236"/>
      <c r="F147" s="236"/>
      <c r="G147" s="236"/>
      <c r="H147" s="236"/>
      <c r="I147" s="236"/>
      <c r="J147" s="236"/>
    </row>
    <row r="148" spans="1:10" s="225" customFormat="1" ht="13" x14ac:dyDescent="0.3">
      <c r="A148" s="247" t="s">
        <v>2145</v>
      </c>
      <c r="B148" s="315" t="s">
        <v>2117</v>
      </c>
      <c r="C148" s="315" t="s">
        <v>2118</v>
      </c>
      <c r="D148" s="315" t="s">
        <v>2119</v>
      </c>
      <c r="E148" s="315" t="s">
        <v>2120</v>
      </c>
      <c r="F148" s="236"/>
      <c r="G148" s="391"/>
      <c r="H148" s="236"/>
      <c r="I148" s="236"/>
      <c r="J148" s="236"/>
    </row>
    <row r="149" spans="1:10" s="225" customFormat="1" ht="12.5" x14ac:dyDescent="0.25">
      <c r="A149" s="238" t="s">
        <v>2146</v>
      </c>
      <c r="B149" s="282">
        <v>318436</v>
      </c>
      <c r="C149" s="283">
        <v>0.98023438005029906</v>
      </c>
      <c r="D149" s="284">
        <v>34125869179.919998</v>
      </c>
      <c r="E149" s="283">
        <v>0.98232761787793443</v>
      </c>
      <c r="F149" s="236"/>
      <c r="G149" s="236"/>
      <c r="H149" s="236"/>
      <c r="I149" s="236"/>
      <c r="J149" s="236"/>
    </row>
    <row r="150" spans="1:10" s="225" customFormat="1" ht="12.5" x14ac:dyDescent="0.25">
      <c r="A150" s="238" t="s">
        <v>2147</v>
      </c>
      <c r="B150" s="316">
        <v>2278</v>
      </c>
      <c r="C150" s="317">
        <v>7.0123161883536445E-3</v>
      </c>
      <c r="D150" s="321">
        <v>195543321.38999999</v>
      </c>
      <c r="E150" s="317">
        <v>5.6287974404474446E-3</v>
      </c>
      <c r="F150" s="236"/>
      <c r="G150" s="236"/>
      <c r="H150" s="236"/>
      <c r="I150" s="236"/>
      <c r="J150" s="236"/>
    </row>
    <row r="151" spans="1:10" s="225" customFormat="1" ht="12.5" x14ac:dyDescent="0.25">
      <c r="A151" s="240" t="s">
        <v>2148</v>
      </c>
      <c r="B151" s="316">
        <v>1299</v>
      </c>
      <c r="C151" s="317">
        <v>3.9986824972218548E-3</v>
      </c>
      <c r="D151" s="321">
        <v>134922085.94999999</v>
      </c>
      <c r="E151" s="317">
        <v>3.8837894675037878E-3</v>
      </c>
      <c r="F151" s="236"/>
      <c r="G151" s="236"/>
      <c r="H151" s="236"/>
      <c r="I151" s="236"/>
      <c r="J151" s="236"/>
    </row>
    <row r="152" spans="1:10" s="225" customFormat="1" ht="12.5" x14ac:dyDescent="0.25">
      <c r="A152" s="240" t="s">
        <v>2149</v>
      </c>
      <c r="B152" s="282">
        <v>630</v>
      </c>
      <c r="C152" s="283">
        <v>1.939314836989814E-3</v>
      </c>
      <c r="D152" s="284">
        <v>58207851.539999999</v>
      </c>
      <c r="E152" s="283">
        <v>1.6755376938128058E-3</v>
      </c>
      <c r="F152" s="236"/>
      <c r="G152" s="236"/>
      <c r="H152" s="236"/>
      <c r="I152" s="236"/>
      <c r="J152" s="236"/>
    </row>
    <row r="153" spans="1:10" s="225" customFormat="1" ht="12.5" x14ac:dyDescent="0.25">
      <c r="A153" s="240" t="s">
        <v>2150</v>
      </c>
      <c r="B153" s="282">
        <v>785</v>
      </c>
      <c r="C153" s="283">
        <v>2.4164478524396887E-3</v>
      </c>
      <c r="D153" s="284">
        <v>77560513.329999998</v>
      </c>
      <c r="E153" s="283">
        <v>2.2326122713287413E-3</v>
      </c>
      <c r="F153" s="236"/>
      <c r="G153" s="236"/>
      <c r="H153" s="236"/>
      <c r="I153" s="236"/>
      <c r="J153" s="236"/>
    </row>
    <row r="154" spans="1:10" s="225" customFormat="1" ht="12.5" x14ac:dyDescent="0.25">
      <c r="A154" s="240" t="s">
        <v>2151</v>
      </c>
      <c r="B154" s="282">
        <v>651</v>
      </c>
      <c r="C154" s="283">
        <v>2.0039586648894743E-3</v>
      </c>
      <c r="D154" s="284">
        <v>64052241.399999999</v>
      </c>
      <c r="E154" s="283">
        <v>1.8437709346675727E-3</v>
      </c>
      <c r="F154" s="236"/>
      <c r="G154" s="236"/>
      <c r="H154" s="236"/>
      <c r="I154" s="236"/>
      <c r="J154" s="236"/>
    </row>
    <row r="155" spans="1:10" s="225" customFormat="1" ht="12.5" x14ac:dyDescent="0.25">
      <c r="A155" s="240" t="s">
        <v>2152</v>
      </c>
      <c r="B155" s="282">
        <v>778</v>
      </c>
      <c r="C155" s="283">
        <v>2.3948999098064687E-3</v>
      </c>
      <c r="D155" s="284">
        <v>83649082.400000006</v>
      </c>
      <c r="E155" s="283">
        <v>2.4078743143051483E-3</v>
      </c>
      <c r="F155" s="236"/>
      <c r="G155" s="236"/>
      <c r="H155" s="236"/>
      <c r="I155" s="236"/>
      <c r="J155" s="236"/>
    </row>
    <row r="156" spans="1:10" s="225" customFormat="1" ht="12.75" customHeight="1" thickBot="1" x14ac:dyDescent="0.3">
      <c r="A156" s="244" t="s">
        <v>100</v>
      </c>
      <c r="B156" s="245">
        <v>324857</v>
      </c>
      <c r="C156" s="233">
        <v>1</v>
      </c>
      <c r="D156" s="246">
        <v>34739804275.93</v>
      </c>
      <c r="E156" s="233">
        <v>0.99999999999999989</v>
      </c>
      <c r="F156" s="236"/>
      <c r="G156" s="236"/>
      <c r="H156" s="236"/>
      <c r="I156" s="236"/>
      <c r="J156" s="236"/>
    </row>
    <row r="157" spans="1:10" s="225" customFormat="1" ht="12.75" customHeight="1" thickTop="1" x14ac:dyDescent="0.25">
      <c r="A157" s="236"/>
      <c r="B157" s="236"/>
      <c r="C157" s="236"/>
      <c r="D157" s="236"/>
      <c r="E157" s="236"/>
      <c r="F157" s="236"/>
      <c r="G157" s="236"/>
      <c r="H157" s="236"/>
      <c r="I157" s="236"/>
      <c r="J157" s="236"/>
    </row>
    <row r="158" spans="1:10" s="225" customFormat="1" ht="13" x14ac:dyDescent="0.3">
      <c r="A158" s="247" t="s">
        <v>2153</v>
      </c>
      <c r="B158" s="315" t="s">
        <v>2117</v>
      </c>
      <c r="C158" s="315" t="s">
        <v>2118</v>
      </c>
      <c r="D158" s="315" t="s">
        <v>2119</v>
      </c>
      <c r="E158" s="315" t="s">
        <v>2120</v>
      </c>
      <c r="F158" s="236"/>
      <c r="G158" s="236"/>
      <c r="H158" s="236"/>
      <c r="I158" s="236"/>
      <c r="J158" s="236"/>
    </row>
    <row r="159" spans="1:10" s="225" customFormat="1" ht="12.5" x14ac:dyDescent="0.25">
      <c r="A159" s="238" t="s">
        <v>2154</v>
      </c>
      <c r="B159" s="282">
        <v>176556</v>
      </c>
      <c r="C159" s="283">
        <v>0.54348836565011682</v>
      </c>
      <c r="D159" s="284">
        <v>10361396311.02</v>
      </c>
      <c r="E159" s="283">
        <v>0.29825718730945905</v>
      </c>
      <c r="F159" s="236"/>
      <c r="G159" s="236"/>
      <c r="H159" s="236"/>
      <c r="I159" s="236"/>
      <c r="J159" s="236"/>
    </row>
    <row r="160" spans="1:10" s="225" customFormat="1" ht="12.5" x14ac:dyDescent="0.25">
      <c r="A160" s="238" t="s">
        <v>2155</v>
      </c>
      <c r="B160" s="282">
        <v>17041</v>
      </c>
      <c r="C160" s="283">
        <v>5.2456927201814954E-2</v>
      </c>
      <c r="D160" s="284">
        <v>2137289086.45</v>
      </c>
      <c r="E160" s="283">
        <v>6.1522772824913502E-2</v>
      </c>
      <c r="F160" s="236"/>
      <c r="G160" s="236"/>
      <c r="H160" s="236"/>
      <c r="I160" s="236"/>
      <c r="J160" s="236"/>
    </row>
    <row r="161" spans="1:5" s="225" customFormat="1" ht="12.5" x14ac:dyDescent="0.25">
      <c r="A161" s="238" t="s">
        <v>2156</v>
      </c>
      <c r="B161" s="282">
        <v>16828</v>
      </c>
      <c r="C161" s="283">
        <v>5.1801254090261255E-2</v>
      </c>
      <c r="D161" s="284">
        <v>2357921031.8400002</v>
      </c>
      <c r="E161" s="283">
        <v>6.7873756947839842E-2</v>
      </c>
    </row>
    <row r="162" spans="1:5" s="225" customFormat="1" ht="12.5" x14ac:dyDescent="0.25">
      <c r="A162" s="238" t="s">
        <v>2157</v>
      </c>
      <c r="B162" s="282">
        <v>15173</v>
      </c>
      <c r="C162" s="283">
        <v>4.6706704796264202E-2</v>
      </c>
      <c r="D162" s="284">
        <v>2165271062.8600001</v>
      </c>
      <c r="E162" s="283">
        <v>6.2328245883648832E-2</v>
      </c>
    </row>
    <row r="163" spans="1:5" s="225" customFormat="1" ht="12.5" x14ac:dyDescent="0.25">
      <c r="A163" s="238" t="s">
        <v>2158</v>
      </c>
      <c r="B163" s="282">
        <v>16209</v>
      </c>
      <c r="C163" s="283">
        <v>4.9895800305980786E-2</v>
      </c>
      <c r="D163" s="284">
        <v>2546280139.54</v>
      </c>
      <c r="E163" s="283">
        <v>7.3295753750237128E-2</v>
      </c>
    </row>
    <row r="164" spans="1:5" s="225" customFormat="1" ht="12.5" x14ac:dyDescent="0.25">
      <c r="A164" s="238" t="s">
        <v>2159</v>
      </c>
      <c r="B164" s="282">
        <v>17929</v>
      </c>
      <c r="C164" s="283">
        <v>5.5190437638714882E-2</v>
      </c>
      <c r="D164" s="284">
        <v>3142512117.0100002</v>
      </c>
      <c r="E164" s="283">
        <v>9.0458544096845631E-2</v>
      </c>
    </row>
    <row r="165" spans="1:5" s="225" customFormat="1" ht="12.5" x14ac:dyDescent="0.25">
      <c r="A165" s="238" t="s">
        <v>2160</v>
      </c>
      <c r="B165" s="282">
        <v>17673</v>
      </c>
      <c r="C165" s="283">
        <v>5.4402398593842827E-2</v>
      </c>
      <c r="D165" s="284">
        <v>3201023371.5999999</v>
      </c>
      <c r="E165" s="283">
        <v>9.21428153761326E-2</v>
      </c>
    </row>
    <row r="166" spans="1:5" s="225" customFormat="1" ht="12.5" x14ac:dyDescent="0.25">
      <c r="A166" s="238" t="s">
        <v>2161</v>
      </c>
      <c r="B166" s="282">
        <v>20182</v>
      </c>
      <c r="C166" s="283">
        <v>6.2125796889092741E-2</v>
      </c>
      <c r="D166" s="284">
        <v>3978599852.1199999</v>
      </c>
      <c r="E166" s="283">
        <v>0.11452568415523956</v>
      </c>
    </row>
    <row r="167" spans="1:5" s="225" customFormat="1" ht="12.5" x14ac:dyDescent="0.25">
      <c r="A167" s="238" t="s">
        <v>2162</v>
      </c>
      <c r="B167" s="282">
        <v>11443</v>
      </c>
      <c r="C167" s="283">
        <v>3.5224729650276891E-2</v>
      </c>
      <c r="D167" s="284">
        <v>1999316330.1400001</v>
      </c>
      <c r="E167" s="283">
        <v>5.7551168517240514E-2</v>
      </c>
    </row>
    <row r="168" spans="1:5" s="225" customFormat="1" ht="12.5" x14ac:dyDescent="0.25">
      <c r="A168" s="238" t="s">
        <v>2163</v>
      </c>
      <c r="B168" s="282">
        <v>8635</v>
      </c>
      <c r="C168" s="283">
        <v>2.6580926376836577E-2</v>
      </c>
      <c r="D168" s="284">
        <v>1543281810.72</v>
      </c>
      <c r="E168" s="283">
        <v>4.4424021461435988E-2</v>
      </c>
    </row>
    <row r="169" spans="1:5" s="225" customFormat="1" ht="12.5" x14ac:dyDescent="0.25">
      <c r="A169" s="238" t="s">
        <v>2164</v>
      </c>
      <c r="B169" s="282">
        <v>3664</v>
      </c>
      <c r="C169" s="283">
        <v>1.1278808829731236E-2</v>
      </c>
      <c r="D169" s="284">
        <v>669972455.60000002</v>
      </c>
      <c r="E169" s="283">
        <v>1.9285441284544041E-2</v>
      </c>
    </row>
    <row r="170" spans="1:5" s="225" customFormat="1" ht="12.5" x14ac:dyDescent="0.25">
      <c r="A170" s="238" t="s">
        <v>2165</v>
      </c>
      <c r="B170" s="282">
        <v>1461</v>
      </c>
      <c r="C170" s="283">
        <v>4.4973634553049499E-3</v>
      </c>
      <c r="D170" s="284">
        <v>264825609.46000001</v>
      </c>
      <c r="E170" s="283">
        <v>7.6231174866891365E-3</v>
      </c>
    </row>
    <row r="171" spans="1:5" s="225" customFormat="1" ht="12.5" x14ac:dyDescent="0.25">
      <c r="A171" s="238" t="s">
        <v>2166</v>
      </c>
      <c r="B171" s="282">
        <v>636</v>
      </c>
      <c r="C171" s="283">
        <v>1.9577845021040026E-3</v>
      </c>
      <c r="D171" s="284">
        <v>118781672.48</v>
      </c>
      <c r="E171" s="283">
        <v>3.4191808202644275E-3</v>
      </c>
    </row>
    <row r="172" spans="1:5" s="225" customFormat="1" ht="12.5" x14ac:dyDescent="0.25">
      <c r="A172" s="238" t="s">
        <v>2167</v>
      </c>
      <c r="B172" s="282">
        <v>853</v>
      </c>
      <c r="C172" s="283">
        <v>2.6257707237338276E-3</v>
      </c>
      <c r="D172" s="284">
        <v>154496580.77000001</v>
      </c>
      <c r="E172" s="283">
        <v>4.447249602872556E-3</v>
      </c>
    </row>
    <row r="173" spans="1:5" s="225" customFormat="1" ht="12.5" x14ac:dyDescent="0.25">
      <c r="A173" s="238" t="s">
        <v>2168</v>
      </c>
      <c r="B173" s="282">
        <v>574</v>
      </c>
      <c r="C173" s="283">
        <v>1.7669312959240526E-3</v>
      </c>
      <c r="D173" s="284">
        <v>98836844.319999993</v>
      </c>
      <c r="E173" s="283">
        <v>2.8450604826372209E-3</v>
      </c>
    </row>
    <row r="174" spans="1:5" s="226" customFormat="1" ht="12.75" customHeight="1" thickBot="1" x14ac:dyDescent="0.3">
      <c r="A174" s="244" t="s">
        <v>100</v>
      </c>
      <c r="B174" s="326">
        <v>324857</v>
      </c>
      <c r="C174" s="327">
        <v>1</v>
      </c>
      <c r="D174" s="328">
        <v>34739804275.93</v>
      </c>
      <c r="E174" s="327">
        <v>0.99999999999999978</v>
      </c>
    </row>
    <row r="175" spans="1:5" s="225" customFormat="1" ht="12.75" customHeight="1" thickTop="1" x14ac:dyDescent="0.25">
      <c r="A175" s="236"/>
      <c r="B175" s="236"/>
      <c r="C175" s="236"/>
      <c r="D175" s="236"/>
      <c r="E175" s="236"/>
    </row>
    <row r="176" spans="1:5" s="225" customFormat="1" ht="13" x14ac:dyDescent="0.3">
      <c r="A176" s="247" t="s">
        <v>2169</v>
      </c>
      <c r="B176" s="365" t="s">
        <v>2117</v>
      </c>
      <c r="C176" s="365" t="s">
        <v>2118</v>
      </c>
      <c r="D176" s="365" t="s">
        <v>2119</v>
      </c>
      <c r="E176" s="365" t="s">
        <v>2120</v>
      </c>
    </row>
    <row r="177" spans="1:5" s="225" customFormat="1" ht="12.5" x14ac:dyDescent="0.25">
      <c r="A177" s="240" t="s">
        <v>2154</v>
      </c>
      <c r="B177" s="282">
        <v>234190</v>
      </c>
      <c r="C177" s="283">
        <v>0.72090181218197547</v>
      </c>
      <c r="D177" s="284">
        <v>18031233639.380001</v>
      </c>
      <c r="E177" s="283">
        <v>0.51903670775350952</v>
      </c>
    </row>
    <row r="178" spans="1:5" s="225" customFormat="1" ht="12.5" x14ac:dyDescent="0.25">
      <c r="A178" s="240" t="s">
        <v>2155</v>
      </c>
      <c r="B178" s="282">
        <v>17285</v>
      </c>
      <c r="C178" s="283">
        <v>5.320802691645863E-2</v>
      </c>
      <c r="D178" s="284">
        <v>2811247309.5700002</v>
      </c>
      <c r="E178" s="283">
        <v>8.0922946117972669E-2</v>
      </c>
    </row>
    <row r="179" spans="1:5" s="225" customFormat="1" ht="12.5" x14ac:dyDescent="0.25">
      <c r="A179" s="240" t="s">
        <v>2156</v>
      </c>
      <c r="B179" s="282">
        <v>15653</v>
      </c>
      <c r="C179" s="283">
        <v>4.8184278005399296E-2</v>
      </c>
      <c r="D179" s="284">
        <v>2648016526.0999999</v>
      </c>
      <c r="E179" s="283">
        <v>7.6224278786012567E-2</v>
      </c>
    </row>
    <row r="180" spans="1:5" s="225" customFormat="1" ht="12.5" x14ac:dyDescent="0.25">
      <c r="A180" s="240" t="s">
        <v>2157</v>
      </c>
      <c r="B180" s="282">
        <v>14289</v>
      </c>
      <c r="C180" s="283">
        <v>4.3985507469440403E-2</v>
      </c>
      <c r="D180" s="284">
        <v>2478467297.8699999</v>
      </c>
      <c r="E180" s="283">
        <v>7.134373234184406E-2</v>
      </c>
    </row>
    <row r="181" spans="1:5" s="225" customFormat="1" ht="12.5" x14ac:dyDescent="0.25">
      <c r="A181" s="240" t="s">
        <v>2158</v>
      </c>
      <c r="B181" s="282">
        <v>13771</v>
      </c>
      <c r="C181" s="283">
        <v>4.2390959714582108E-2</v>
      </c>
      <c r="D181" s="284">
        <v>2523364009.96</v>
      </c>
      <c r="E181" s="283">
        <v>7.2636103241040736E-2</v>
      </c>
    </row>
    <row r="182" spans="1:5" s="225" customFormat="1" ht="12.5" x14ac:dyDescent="0.25">
      <c r="A182" s="240" t="s">
        <v>2159</v>
      </c>
      <c r="B182" s="282">
        <v>12325</v>
      </c>
      <c r="C182" s="283">
        <v>3.7939770422062633E-2</v>
      </c>
      <c r="D182" s="284">
        <v>2441912809.1999998</v>
      </c>
      <c r="E182" s="283">
        <v>7.029149588191308E-2</v>
      </c>
    </row>
    <row r="183" spans="1:5" s="225" customFormat="1" ht="12.5" x14ac:dyDescent="0.25">
      <c r="A183" s="240" t="s">
        <v>2160</v>
      </c>
      <c r="B183" s="282">
        <v>10524</v>
      </c>
      <c r="C183" s="283">
        <v>3.2395792610286987E-2</v>
      </c>
      <c r="D183" s="284">
        <v>2171381321.3200002</v>
      </c>
      <c r="E183" s="283">
        <v>6.2504132264915344E-2</v>
      </c>
    </row>
    <row r="184" spans="1:5" s="225" customFormat="1" ht="12.5" x14ac:dyDescent="0.25">
      <c r="A184" s="240" t="s">
        <v>2161</v>
      </c>
      <c r="B184" s="282">
        <v>6197</v>
      </c>
      <c r="C184" s="283">
        <v>1.9076085785437902E-2</v>
      </c>
      <c r="D184" s="284">
        <v>1519079925.0799999</v>
      </c>
      <c r="E184" s="283">
        <v>4.3727359918734991E-2</v>
      </c>
    </row>
    <row r="185" spans="1:5" s="225" customFormat="1" ht="12.5" x14ac:dyDescent="0.25">
      <c r="A185" s="240" t="s">
        <v>2162</v>
      </c>
      <c r="B185" s="282">
        <v>548</v>
      </c>
      <c r="C185" s="283">
        <v>1.6868960804292351E-3</v>
      </c>
      <c r="D185" s="284">
        <v>103154255.58</v>
      </c>
      <c r="E185" s="283">
        <v>2.9693389968656787E-3</v>
      </c>
    </row>
    <row r="186" spans="1:5" s="225" customFormat="1" ht="12.5" x14ac:dyDescent="0.25">
      <c r="A186" s="240" t="s">
        <v>2163</v>
      </c>
      <c r="B186" s="282">
        <v>59</v>
      </c>
      <c r="C186" s="283">
        <v>1.8161837362285559E-4</v>
      </c>
      <c r="D186" s="284">
        <v>9133047.1600000001</v>
      </c>
      <c r="E186" s="283">
        <v>2.6289863602737596E-4</v>
      </c>
    </row>
    <row r="187" spans="1:5" s="225" customFormat="1" ht="12.5" x14ac:dyDescent="0.25">
      <c r="A187" s="240" t="s">
        <v>2164</v>
      </c>
      <c r="B187" s="282">
        <v>13</v>
      </c>
      <c r="C187" s="283">
        <v>4.0017607747408863E-5</v>
      </c>
      <c r="D187" s="284">
        <v>2322861.7400000002</v>
      </c>
      <c r="E187" s="283">
        <v>6.686456036280637E-5</v>
      </c>
    </row>
    <row r="188" spans="1:5" s="225" customFormat="1" ht="12.5" x14ac:dyDescent="0.25">
      <c r="A188" s="240" t="s">
        <v>2165</v>
      </c>
      <c r="B188" s="282">
        <v>3</v>
      </c>
      <c r="C188" s="283">
        <v>9.234832557094353E-6</v>
      </c>
      <c r="D188" s="284">
        <v>491272.97</v>
      </c>
      <c r="E188" s="283">
        <v>1.4141500801154079E-5</v>
      </c>
    </row>
    <row r="189" spans="1:5" s="225" customFormat="1" ht="12.5" x14ac:dyDescent="0.25">
      <c r="A189" s="240" t="s">
        <v>2166</v>
      </c>
      <c r="B189" s="282">
        <v>0</v>
      </c>
      <c r="C189" s="283">
        <v>0</v>
      </c>
      <c r="D189" s="284">
        <v>0</v>
      </c>
      <c r="E189" s="283">
        <v>0</v>
      </c>
    </row>
    <row r="190" spans="1:5" s="225" customFormat="1" ht="12.5" x14ac:dyDescent="0.25">
      <c r="A190" s="240" t="s">
        <v>2167</v>
      </c>
      <c r="B190" s="282">
        <v>0</v>
      </c>
      <c r="C190" s="283">
        <v>0</v>
      </c>
      <c r="D190" s="284">
        <v>0</v>
      </c>
      <c r="E190" s="283">
        <v>0</v>
      </c>
    </row>
    <row r="191" spans="1:5" s="225" customFormat="1" ht="12.5" x14ac:dyDescent="0.25">
      <c r="A191" s="240" t="s">
        <v>2168</v>
      </c>
      <c r="B191" s="282">
        <v>0</v>
      </c>
      <c r="C191" s="283">
        <v>0</v>
      </c>
      <c r="D191" s="284">
        <v>0</v>
      </c>
      <c r="E191" s="283">
        <v>0</v>
      </c>
    </row>
    <row r="192" spans="1:5" s="226" customFormat="1" ht="12.75" customHeight="1" thickBot="1" x14ac:dyDescent="0.3">
      <c r="A192" s="244" t="s">
        <v>100</v>
      </c>
      <c r="B192" s="245">
        <v>324857</v>
      </c>
      <c r="C192" s="233">
        <v>1</v>
      </c>
      <c r="D192" s="246">
        <v>34739804275.93</v>
      </c>
      <c r="E192" s="233">
        <v>1</v>
      </c>
    </row>
    <row r="193" spans="1:5" s="225" customFormat="1" ht="12.75" customHeight="1" thickTop="1" x14ac:dyDescent="0.25">
      <c r="A193" s="236"/>
      <c r="B193" s="236"/>
      <c r="C193" s="236"/>
      <c r="D193" s="236"/>
      <c r="E193" s="236"/>
    </row>
    <row r="194" spans="1:5" s="225" customFormat="1" ht="12.75" customHeight="1" x14ac:dyDescent="0.3">
      <c r="A194" s="247" t="s">
        <v>2170</v>
      </c>
      <c r="B194" s="365" t="s">
        <v>2117</v>
      </c>
      <c r="C194" s="365" t="s">
        <v>2118</v>
      </c>
      <c r="D194" s="365" t="s">
        <v>2119</v>
      </c>
      <c r="E194" s="365" t="s">
        <v>2120</v>
      </c>
    </row>
    <row r="195" spans="1:5" s="225" customFormat="1" ht="12.75" customHeight="1" x14ac:dyDescent="0.25">
      <c r="A195" s="240" t="s">
        <v>2171</v>
      </c>
      <c r="B195" s="282">
        <v>10453</v>
      </c>
      <c r="C195" s="283">
        <v>3.2177234906435752E-2</v>
      </c>
      <c r="D195" s="284">
        <v>25049155.940000001</v>
      </c>
      <c r="E195" s="283">
        <v>7.2105057763251961E-4</v>
      </c>
    </row>
    <row r="196" spans="1:5" s="225" customFormat="1" ht="12.75" customHeight="1" x14ac:dyDescent="0.25">
      <c r="A196" s="240" t="s">
        <v>2172</v>
      </c>
      <c r="B196" s="282">
        <v>10492</v>
      </c>
      <c r="C196" s="283">
        <v>3.2297287729677979E-2</v>
      </c>
      <c r="D196" s="284">
        <v>79159012.900000006</v>
      </c>
      <c r="E196" s="283">
        <v>2.2786257594101223E-3</v>
      </c>
    </row>
    <row r="197" spans="1:5" s="225" customFormat="1" ht="12.75" customHeight="1" x14ac:dyDescent="0.25">
      <c r="A197" s="240" t="s">
        <v>2173</v>
      </c>
      <c r="B197" s="282">
        <v>34003</v>
      </c>
      <c r="C197" s="283">
        <v>0.10467067047962642</v>
      </c>
      <c r="D197" s="284">
        <v>601709322.75</v>
      </c>
      <c r="E197" s="283">
        <v>1.7320458053556261E-2</v>
      </c>
    </row>
    <row r="198" spans="1:5" s="225" customFormat="1" ht="12.75" customHeight="1" x14ac:dyDescent="0.25">
      <c r="A198" s="240" t="s">
        <v>2174</v>
      </c>
      <c r="B198" s="282">
        <v>56703</v>
      </c>
      <c r="C198" s="283">
        <v>0.17454757016164035</v>
      </c>
      <c r="D198" s="284">
        <v>2115143711.72</v>
      </c>
      <c r="E198" s="283">
        <v>6.0885308820968501E-2</v>
      </c>
    </row>
    <row r="199" spans="1:5" s="225" customFormat="1" ht="12.75" customHeight="1" x14ac:dyDescent="0.25">
      <c r="A199" s="240" t="s">
        <v>2175</v>
      </c>
      <c r="B199" s="282">
        <v>48071</v>
      </c>
      <c r="C199" s="283">
        <v>0.14797587861736086</v>
      </c>
      <c r="D199" s="284">
        <v>2983266987.0700002</v>
      </c>
      <c r="E199" s="283">
        <v>8.5874605492150161E-2</v>
      </c>
    </row>
    <row r="200" spans="1:5" s="225" customFormat="1" ht="12.75" customHeight="1" x14ac:dyDescent="0.25">
      <c r="A200" s="240" t="s">
        <v>2176</v>
      </c>
      <c r="B200" s="282">
        <v>38053</v>
      </c>
      <c r="C200" s="283">
        <v>0.1171376944317038</v>
      </c>
      <c r="D200" s="284">
        <v>3317778555.8800001</v>
      </c>
      <c r="E200" s="283">
        <v>9.5503662874081685E-2</v>
      </c>
    </row>
    <row r="201" spans="1:5" s="225" customFormat="1" ht="12.75" customHeight="1" x14ac:dyDescent="0.25">
      <c r="A201" s="240" t="s">
        <v>2177</v>
      </c>
      <c r="B201" s="282">
        <v>54880</v>
      </c>
      <c r="C201" s="283">
        <v>0.16893587024444601</v>
      </c>
      <c r="D201" s="284">
        <v>6744705532.8999996</v>
      </c>
      <c r="E201" s="283">
        <v>0.19414920934293148</v>
      </c>
    </row>
    <row r="202" spans="1:5" s="225" customFormat="1" ht="12.75" customHeight="1" x14ac:dyDescent="0.25">
      <c r="A202" s="240" t="s">
        <v>2178</v>
      </c>
      <c r="B202" s="282">
        <v>29707</v>
      </c>
      <c r="C202" s="283">
        <v>9.1446390257867313E-2</v>
      </c>
      <c r="D202" s="284">
        <v>5120842687.0900002</v>
      </c>
      <c r="E202" s="283">
        <v>0.14740562861023526</v>
      </c>
    </row>
    <row r="203" spans="1:5" s="225" customFormat="1" ht="12.75" customHeight="1" x14ac:dyDescent="0.25">
      <c r="A203" s="240" t="s">
        <v>2179</v>
      </c>
      <c r="B203" s="282">
        <v>16052</v>
      </c>
      <c r="C203" s="283">
        <v>4.9412510735492847E-2</v>
      </c>
      <c r="D203" s="284">
        <v>3574299100.1900001</v>
      </c>
      <c r="E203" s="283">
        <v>0.10288771553806673</v>
      </c>
    </row>
    <row r="204" spans="1:5" s="225" customFormat="1" ht="12.75" customHeight="1" x14ac:dyDescent="0.25">
      <c r="A204" s="240" t="s">
        <v>2180</v>
      </c>
      <c r="B204" s="282">
        <v>9004</v>
      </c>
      <c r="C204" s="283">
        <v>2.7716810781359184E-2</v>
      </c>
      <c r="D204" s="284">
        <v>2457033883.2199998</v>
      </c>
      <c r="E204" s="283">
        <v>7.0726762410759841E-2</v>
      </c>
    </row>
    <row r="205" spans="1:5" s="225" customFormat="1" ht="12.75" customHeight="1" x14ac:dyDescent="0.25">
      <c r="A205" s="240" t="s">
        <v>2181</v>
      </c>
      <c r="B205" s="282">
        <v>5388</v>
      </c>
      <c r="C205" s="283">
        <v>1.6585759272541457E-2</v>
      </c>
      <c r="D205" s="284">
        <v>1740508834.99</v>
      </c>
      <c r="E205" s="283">
        <v>5.0101285003379764E-2</v>
      </c>
    </row>
    <row r="206" spans="1:5" s="225" customFormat="1" ht="12.75" customHeight="1" x14ac:dyDescent="0.25">
      <c r="A206" s="240" t="s">
        <v>2182</v>
      </c>
      <c r="B206" s="282">
        <v>3597</v>
      </c>
      <c r="C206" s="283">
        <v>1.1072564235956128E-2</v>
      </c>
      <c r="D206" s="284">
        <v>1343029069.8900001</v>
      </c>
      <c r="E206" s="283">
        <v>3.865966138503947E-2</v>
      </c>
    </row>
    <row r="207" spans="1:5" s="225" customFormat="1" ht="12.75" customHeight="1" x14ac:dyDescent="0.25">
      <c r="A207" s="240" t="s">
        <v>2183</v>
      </c>
      <c r="B207" s="282">
        <v>2307</v>
      </c>
      <c r="C207" s="283">
        <v>7.1015862364055566E-3</v>
      </c>
      <c r="D207" s="284">
        <v>976446308.42999995</v>
      </c>
      <c r="E207" s="283">
        <v>2.8107421120577399E-2</v>
      </c>
    </row>
    <row r="208" spans="1:5" s="225" customFormat="1" ht="12.75" customHeight="1" x14ac:dyDescent="0.25">
      <c r="A208" s="240" t="s">
        <v>2184</v>
      </c>
      <c r="B208" s="282">
        <v>1651</v>
      </c>
      <c r="C208" s="283">
        <v>5.0822361839209249E-3</v>
      </c>
      <c r="D208" s="284">
        <v>781686449.51999998</v>
      </c>
      <c r="E208" s="283">
        <v>2.2501175979900475E-2</v>
      </c>
    </row>
    <row r="209" spans="1:6" s="225" customFormat="1" ht="12.75" customHeight="1" x14ac:dyDescent="0.25">
      <c r="A209" s="240" t="s">
        <v>2185</v>
      </c>
      <c r="B209" s="282">
        <v>2155</v>
      </c>
      <c r="C209" s="283">
        <v>6.6336880535127762E-3</v>
      </c>
      <c r="D209" s="284">
        <v>1176628033.29</v>
      </c>
      <c r="E209" s="283">
        <v>3.3869736972158032E-2</v>
      </c>
      <c r="F209" s="236"/>
    </row>
    <row r="210" spans="1:6" s="225" customFormat="1" ht="12.75" customHeight="1" x14ac:dyDescent="0.25">
      <c r="A210" s="240" t="s">
        <v>2186</v>
      </c>
      <c r="B210" s="282">
        <v>1164</v>
      </c>
      <c r="C210" s="283">
        <v>3.5831150321526087E-3</v>
      </c>
      <c r="D210" s="284">
        <v>752140075.67999995</v>
      </c>
      <c r="E210" s="283">
        <v>2.1650671077647135E-2</v>
      </c>
      <c r="F210" s="236"/>
    </row>
    <row r="211" spans="1:6" s="225" customFormat="1" ht="12.75" customHeight="1" x14ac:dyDescent="0.25">
      <c r="A211" s="240" t="s">
        <v>2187</v>
      </c>
      <c r="B211" s="282">
        <v>648</v>
      </c>
      <c r="C211" s="283">
        <v>1.99472383233238E-3</v>
      </c>
      <c r="D211" s="284">
        <v>480377798.19999999</v>
      </c>
      <c r="E211" s="283">
        <v>1.3827878660008371E-2</v>
      </c>
      <c r="F211" s="236"/>
    </row>
    <row r="212" spans="1:6" s="225" customFormat="1" ht="12.75" customHeight="1" x14ac:dyDescent="0.25">
      <c r="A212" s="240" t="s">
        <v>2188</v>
      </c>
      <c r="B212" s="282">
        <v>309</v>
      </c>
      <c r="C212" s="283">
        <v>9.5118775338071831E-4</v>
      </c>
      <c r="D212" s="284">
        <v>262147639.53999999</v>
      </c>
      <c r="E212" s="283">
        <v>7.5460309867558164E-3</v>
      </c>
      <c r="F212" s="236"/>
    </row>
    <row r="213" spans="1:6" s="225" customFormat="1" ht="12.75" customHeight="1" x14ac:dyDescent="0.25">
      <c r="A213" s="240" t="s">
        <v>2189</v>
      </c>
      <c r="B213" s="282">
        <v>219</v>
      </c>
      <c r="C213" s="283">
        <v>6.7414277666788774E-4</v>
      </c>
      <c r="D213" s="284">
        <v>206629950.49000001</v>
      </c>
      <c r="E213" s="283">
        <v>5.9479307611749179E-3</v>
      </c>
      <c r="F213" s="236"/>
    </row>
    <row r="214" spans="1:6" s="225" customFormat="1" ht="12.75" customHeight="1" x14ac:dyDescent="0.25">
      <c r="A214" s="240" t="s">
        <v>2190</v>
      </c>
      <c r="B214" s="282">
        <v>1</v>
      </c>
      <c r="C214" s="283">
        <v>3.0782775190314509E-6</v>
      </c>
      <c r="D214" s="284">
        <v>1222166.24</v>
      </c>
      <c r="E214" s="283">
        <v>3.5180573566063424E-5</v>
      </c>
      <c r="F214" s="236"/>
    </row>
    <row r="215" spans="1:6" s="225" customFormat="1" ht="12.75" customHeight="1" thickBot="1" x14ac:dyDescent="0.3">
      <c r="A215" s="244" t="s">
        <v>100</v>
      </c>
      <c r="B215" s="245">
        <v>324857</v>
      </c>
      <c r="C215" s="233">
        <v>0.99999999999999989</v>
      </c>
      <c r="D215" s="246">
        <v>34739804275.93</v>
      </c>
      <c r="E215" s="233">
        <v>0.99999999999999989</v>
      </c>
      <c r="F215" s="236"/>
    </row>
    <row r="216" spans="1:6" s="225" customFormat="1" ht="12.75" customHeight="1" thickTop="1" x14ac:dyDescent="0.25">
      <c r="A216" s="236"/>
      <c r="B216" s="236"/>
      <c r="C216" s="236"/>
      <c r="D216" s="236"/>
      <c r="E216" s="236"/>
      <c r="F216" s="236"/>
    </row>
    <row r="217" spans="1:6" s="225" customFormat="1" ht="12.75" customHeight="1" x14ac:dyDescent="0.25">
      <c r="A217" s="236"/>
      <c r="B217" s="236"/>
      <c r="C217" s="236"/>
      <c r="D217" s="236"/>
      <c r="E217" s="236"/>
      <c r="F217" s="236"/>
    </row>
    <row r="218" spans="1:6" s="225" customFormat="1" ht="15" x14ac:dyDescent="0.3">
      <c r="A218" s="247" t="s">
        <v>2191</v>
      </c>
      <c r="B218" s="365" t="s">
        <v>2117</v>
      </c>
      <c r="C218" s="365" t="s">
        <v>2118</v>
      </c>
      <c r="D218" s="365" t="s">
        <v>2119</v>
      </c>
      <c r="E218" s="365" t="s">
        <v>2120</v>
      </c>
      <c r="F218" s="265" t="s">
        <v>2192</v>
      </c>
    </row>
    <row r="219" spans="1:6" s="225" customFormat="1" ht="12.5" x14ac:dyDescent="0.25">
      <c r="A219" s="240" t="s">
        <v>2193</v>
      </c>
      <c r="B219" s="282">
        <v>28276</v>
      </c>
      <c r="C219" s="283">
        <v>8.70413751281333E-2</v>
      </c>
      <c r="D219" s="284">
        <v>2360581484.9099998</v>
      </c>
      <c r="E219" s="283">
        <v>6.7950339217816624E-2</v>
      </c>
      <c r="F219" s="236"/>
    </row>
    <row r="220" spans="1:6" s="225" customFormat="1" ht="12.5" x14ac:dyDescent="0.25">
      <c r="A220" s="240" t="s">
        <v>2194</v>
      </c>
      <c r="B220" s="282">
        <v>28459</v>
      </c>
      <c r="C220" s="283">
        <v>8.7604699914116055E-2</v>
      </c>
      <c r="D220" s="284">
        <v>3541037291.1100001</v>
      </c>
      <c r="E220" s="283">
        <v>0.10193026025663195</v>
      </c>
      <c r="F220" s="236"/>
    </row>
    <row r="221" spans="1:6" s="225" customFormat="1" ht="12.5" x14ac:dyDescent="0.25">
      <c r="A221" s="240" t="s">
        <v>2195</v>
      </c>
      <c r="B221" s="282">
        <v>26145</v>
      </c>
      <c r="C221" s="283">
        <v>8.0481565735077282E-2</v>
      </c>
      <c r="D221" s="284">
        <v>5211181098.2299995</v>
      </c>
      <c r="E221" s="283">
        <v>0.15000605808941317</v>
      </c>
      <c r="F221" s="236"/>
    </row>
    <row r="222" spans="1:6" s="225" customFormat="1" ht="12.5" x14ac:dyDescent="0.25">
      <c r="A222" s="240" t="s">
        <v>2196</v>
      </c>
      <c r="B222" s="282">
        <v>19800</v>
      </c>
      <c r="C222" s="283">
        <v>6.0949894876822723E-2</v>
      </c>
      <c r="D222" s="284">
        <v>1338172671.1500001</v>
      </c>
      <c r="E222" s="283">
        <v>3.8519867887602734E-2</v>
      </c>
      <c r="F222" s="236"/>
    </row>
    <row r="223" spans="1:6" s="225" customFormat="1" ht="12.5" x14ac:dyDescent="0.25">
      <c r="A223" s="240" t="s">
        <v>2197</v>
      </c>
      <c r="B223" s="282">
        <v>36070</v>
      </c>
      <c r="C223" s="283">
        <v>0.11103347011146443</v>
      </c>
      <c r="D223" s="284">
        <v>2877861108.9299998</v>
      </c>
      <c r="E223" s="283">
        <v>8.2840452584932084E-2</v>
      </c>
      <c r="F223" s="236"/>
    </row>
    <row r="224" spans="1:6" s="225" customFormat="1" ht="12.5" x14ac:dyDescent="0.25">
      <c r="A224" s="240" t="s">
        <v>2198</v>
      </c>
      <c r="B224" s="282">
        <v>10630</v>
      </c>
      <c r="C224" s="283">
        <v>3.2722090027304321E-2</v>
      </c>
      <c r="D224" s="284">
        <v>1238126260.3399999</v>
      </c>
      <c r="E224" s="283">
        <v>3.5639989520547026E-2</v>
      </c>
      <c r="F224" s="236"/>
    </row>
    <row r="225" spans="1:6" s="225" customFormat="1" ht="12.5" x14ac:dyDescent="0.25">
      <c r="A225" s="240" t="s">
        <v>2199</v>
      </c>
      <c r="B225" s="282">
        <v>44974</v>
      </c>
      <c r="C225" s="283">
        <v>0.13844245314092046</v>
      </c>
      <c r="D225" s="284">
        <v>6513050286.3699999</v>
      </c>
      <c r="E225" s="283">
        <v>0.18748091482146506</v>
      </c>
      <c r="F225" s="236"/>
    </row>
    <row r="226" spans="1:6" s="225" customFormat="1" ht="12.5" x14ac:dyDescent="0.25">
      <c r="A226" s="240" t="s">
        <v>2200</v>
      </c>
      <c r="B226" s="282">
        <v>39759</v>
      </c>
      <c r="C226" s="283">
        <v>0.12238923587917146</v>
      </c>
      <c r="D226" s="284">
        <v>4228750421.9400001</v>
      </c>
      <c r="E226" s="283">
        <v>0.12172637440188326</v>
      </c>
      <c r="F226" s="236"/>
    </row>
    <row r="227" spans="1:6" s="225" customFormat="1" ht="12.5" x14ac:dyDescent="0.25">
      <c r="A227" s="240" t="s">
        <v>2201</v>
      </c>
      <c r="B227" s="282">
        <v>23116</v>
      </c>
      <c r="C227" s="283">
        <v>7.1157463129931015E-2</v>
      </c>
      <c r="D227" s="284">
        <v>1771363244.5799999</v>
      </c>
      <c r="E227" s="283">
        <v>5.098944226946367E-2</v>
      </c>
      <c r="F227" s="236"/>
    </row>
    <row r="228" spans="1:6" s="225" customFormat="1" ht="12.5" x14ac:dyDescent="0.25">
      <c r="A228" s="240" t="s">
        <v>2202</v>
      </c>
      <c r="B228" s="282">
        <v>42272</v>
      </c>
      <c r="C228" s="283">
        <v>0.1301249472844975</v>
      </c>
      <c r="D228" s="284">
        <v>3664948048.48</v>
      </c>
      <c r="E228" s="283">
        <v>0.10549708396081307</v>
      </c>
      <c r="F228" s="236"/>
    </row>
    <row r="229" spans="1:6" s="225" customFormat="1" ht="12.5" x14ac:dyDescent="0.25">
      <c r="A229" s="240" t="s">
        <v>2203</v>
      </c>
      <c r="B229" s="282">
        <v>25179</v>
      </c>
      <c r="C229" s="283">
        <v>7.7507949651692901E-2</v>
      </c>
      <c r="D229" s="284">
        <v>1950524948.77</v>
      </c>
      <c r="E229" s="283">
        <v>5.6146687911003884E-2</v>
      </c>
      <c r="F229" s="236"/>
    </row>
    <row r="230" spans="1:6" s="225" customFormat="1" ht="12.5" x14ac:dyDescent="0.25">
      <c r="A230" s="240" t="s">
        <v>2204</v>
      </c>
      <c r="B230" s="282">
        <v>177</v>
      </c>
      <c r="C230" s="283">
        <v>5.448551208685668E-4</v>
      </c>
      <c r="D230" s="284">
        <v>44207411.119999997</v>
      </c>
      <c r="E230" s="283">
        <v>1.2725290784274732E-3</v>
      </c>
      <c r="F230" s="236"/>
    </row>
    <row r="231" spans="1:6" s="226" customFormat="1" ht="12.75" customHeight="1" thickBot="1" x14ac:dyDescent="0.3">
      <c r="A231" s="244" t="s">
        <v>100</v>
      </c>
      <c r="B231" s="245">
        <v>324857</v>
      </c>
      <c r="C231" s="233">
        <v>1</v>
      </c>
      <c r="D231" s="246">
        <v>34739804275.93</v>
      </c>
      <c r="E231" s="233">
        <v>1</v>
      </c>
      <c r="F231" s="342"/>
    </row>
    <row r="232" spans="1:6" s="225" customFormat="1" ht="12.75" customHeight="1" thickTop="1" x14ac:dyDescent="0.25">
      <c r="A232" s="236"/>
      <c r="B232" s="236"/>
      <c r="C232" s="236"/>
      <c r="D232" s="236"/>
      <c r="E232" s="236"/>
      <c r="F232" s="236"/>
    </row>
    <row r="233" spans="1:6" s="225" customFormat="1" ht="15" x14ac:dyDescent="0.3">
      <c r="A233" s="247" t="s">
        <v>2205</v>
      </c>
      <c r="B233" s="315" t="s">
        <v>2117</v>
      </c>
      <c r="C233" s="315" t="s">
        <v>2118</v>
      </c>
      <c r="D233" s="315" t="s">
        <v>2119</v>
      </c>
      <c r="E233" s="315" t="s">
        <v>2120</v>
      </c>
      <c r="F233" s="265" t="s">
        <v>2206</v>
      </c>
    </row>
    <row r="234" spans="1:6" s="225" customFormat="1" ht="12.5" x14ac:dyDescent="0.25">
      <c r="A234" s="238" t="s">
        <v>2207</v>
      </c>
      <c r="B234" s="282">
        <v>256169</v>
      </c>
      <c r="C234" s="283">
        <v>0.78855927377276769</v>
      </c>
      <c r="D234" s="284">
        <v>24051679701.73</v>
      </c>
      <c r="E234" s="283">
        <v>0.69233780106224063</v>
      </c>
      <c r="F234" s="236"/>
    </row>
    <row r="235" spans="1:6" s="225" customFormat="1" ht="12.5" x14ac:dyDescent="0.25">
      <c r="A235" s="238" t="s">
        <v>2208</v>
      </c>
      <c r="B235" s="282"/>
      <c r="C235" s="282"/>
      <c r="D235" s="284"/>
      <c r="E235" s="282"/>
      <c r="F235" s="236"/>
    </row>
    <row r="236" spans="1:6" s="225" customFormat="1" ht="12.5" x14ac:dyDescent="0.25">
      <c r="A236" s="238" t="s">
        <v>2209</v>
      </c>
      <c r="B236" s="282">
        <v>68688</v>
      </c>
      <c r="C236" s="283">
        <v>0.21144072622723228</v>
      </c>
      <c r="D236" s="284">
        <v>10688124574.200001</v>
      </c>
      <c r="E236" s="283">
        <v>0.30766219893775942</v>
      </c>
      <c r="F236" s="236"/>
    </row>
    <row r="237" spans="1:6" s="225" customFormat="1" ht="12.5" x14ac:dyDescent="0.25">
      <c r="A237" s="238" t="s">
        <v>2210</v>
      </c>
      <c r="B237" s="282">
        <v>0</v>
      </c>
      <c r="C237" s="283">
        <v>0</v>
      </c>
      <c r="D237" s="284">
        <v>0</v>
      </c>
      <c r="E237" s="283">
        <v>0</v>
      </c>
      <c r="F237" s="236"/>
    </row>
    <row r="238" spans="1:6" s="225" customFormat="1" ht="12.75" customHeight="1" thickBot="1" x14ac:dyDescent="0.3">
      <c r="A238" s="244" t="s">
        <v>100</v>
      </c>
      <c r="B238" s="326">
        <v>324857</v>
      </c>
      <c r="C238" s="327">
        <v>1</v>
      </c>
      <c r="D238" s="328">
        <v>34739804275.93</v>
      </c>
      <c r="E238" s="327">
        <v>1</v>
      </c>
      <c r="F238" s="236"/>
    </row>
    <row r="239" spans="1:6" s="225" customFormat="1" ht="12.75" customHeight="1" thickTop="1" x14ac:dyDescent="0.25">
      <c r="A239" s="236"/>
      <c r="B239" s="236"/>
      <c r="C239" s="236"/>
      <c r="D239" s="236"/>
      <c r="E239" s="236"/>
      <c r="F239" s="236"/>
    </row>
    <row r="240" spans="1:6" s="225" customFormat="1" ht="13" x14ac:dyDescent="0.3">
      <c r="A240" s="247" t="s">
        <v>2211</v>
      </c>
      <c r="B240" s="315" t="s">
        <v>2117</v>
      </c>
      <c r="C240" s="315" t="s">
        <v>2118</v>
      </c>
      <c r="D240" s="315" t="s">
        <v>2119</v>
      </c>
      <c r="E240" s="315" t="s">
        <v>2120</v>
      </c>
      <c r="F240" s="236"/>
    </row>
    <row r="241" spans="1:5" s="225" customFormat="1" ht="12.5" x14ac:dyDescent="0.25">
      <c r="A241" s="238" t="s">
        <v>2212</v>
      </c>
      <c r="B241" s="282">
        <v>25288</v>
      </c>
      <c r="C241" s="283">
        <v>7.7843481901267331E-2</v>
      </c>
      <c r="D241" s="284">
        <v>5459481445.3999996</v>
      </c>
      <c r="E241" s="283">
        <v>0.15715348889235636</v>
      </c>
    </row>
    <row r="242" spans="1:5" s="225" customFormat="1" ht="12.5" x14ac:dyDescent="0.25">
      <c r="A242" s="238" t="s">
        <v>2213</v>
      </c>
      <c r="B242" s="282">
        <v>18638</v>
      </c>
      <c r="C242" s="283">
        <v>5.7372936399708183E-2</v>
      </c>
      <c r="D242" s="284">
        <v>2929571273.6900001</v>
      </c>
      <c r="E242" s="283">
        <v>8.432895160897029E-2</v>
      </c>
    </row>
    <row r="243" spans="1:5" s="225" customFormat="1" ht="12.5" x14ac:dyDescent="0.25">
      <c r="A243" s="238" t="s">
        <v>2214</v>
      </c>
      <c r="B243" s="282">
        <v>25220</v>
      </c>
      <c r="C243" s="283">
        <v>7.7634159029973185E-2</v>
      </c>
      <c r="D243" s="284">
        <v>3702234085.98</v>
      </c>
      <c r="E243" s="283">
        <v>0.10657037836408161</v>
      </c>
    </row>
    <row r="244" spans="1:5" s="225" customFormat="1" ht="12.5" x14ac:dyDescent="0.25">
      <c r="A244" s="238" t="s">
        <v>2215</v>
      </c>
      <c r="B244" s="282">
        <v>15649</v>
      </c>
      <c r="C244" s="283">
        <v>4.8171964895323174E-2</v>
      </c>
      <c r="D244" s="284">
        <v>1858535164.75</v>
      </c>
      <c r="E244" s="283">
        <v>5.349872296309148E-2</v>
      </c>
    </row>
    <row r="245" spans="1:5" s="225" customFormat="1" ht="12.5" x14ac:dyDescent="0.25">
      <c r="A245" s="238" t="s">
        <v>2216</v>
      </c>
      <c r="B245" s="282">
        <v>12167</v>
      </c>
      <c r="C245" s="283">
        <v>3.7453402574055661E-2</v>
      </c>
      <c r="D245" s="284">
        <v>1227529351.4300001</v>
      </c>
      <c r="E245" s="283">
        <v>3.533495300318984E-2</v>
      </c>
    </row>
    <row r="246" spans="1:5" s="225" customFormat="1" ht="12.5" x14ac:dyDescent="0.25">
      <c r="A246" s="238" t="s">
        <v>2217</v>
      </c>
      <c r="B246" s="282">
        <v>10091</v>
      </c>
      <c r="C246" s="283">
        <v>3.106289844454637E-2</v>
      </c>
      <c r="D246" s="284">
        <v>991835544.07000005</v>
      </c>
      <c r="E246" s="283">
        <v>2.8550406795389123E-2</v>
      </c>
    </row>
    <row r="247" spans="1:5" s="225" customFormat="1" ht="12.5" x14ac:dyDescent="0.25">
      <c r="A247" s="238" t="s">
        <v>2218</v>
      </c>
      <c r="B247" s="282">
        <v>9714</v>
      </c>
      <c r="C247" s="283">
        <v>2.9902387819871513E-2</v>
      </c>
      <c r="D247" s="284">
        <v>900783464.85000002</v>
      </c>
      <c r="E247" s="283">
        <v>2.5929434077846016E-2</v>
      </c>
    </row>
    <row r="248" spans="1:5" s="225" customFormat="1" ht="12.5" x14ac:dyDescent="0.25">
      <c r="A248" s="238" t="s">
        <v>2219</v>
      </c>
      <c r="B248" s="282">
        <v>12852</v>
      </c>
      <c r="C248" s="283">
        <v>3.9562022674592204E-2</v>
      </c>
      <c r="D248" s="284">
        <v>1138741498.1700001</v>
      </c>
      <c r="E248" s="283">
        <v>3.2779156990213512E-2</v>
      </c>
    </row>
    <row r="249" spans="1:5" s="225" customFormat="1" ht="12.5" x14ac:dyDescent="0.25">
      <c r="A249" s="238" t="s">
        <v>2220</v>
      </c>
      <c r="B249" s="282">
        <v>10293</v>
      </c>
      <c r="C249" s="283">
        <v>3.1684710503390723E-2</v>
      </c>
      <c r="D249" s="284">
        <v>788659571.85000002</v>
      </c>
      <c r="E249" s="283">
        <v>2.2701900263624536E-2</v>
      </c>
    </row>
    <row r="250" spans="1:5" s="225" customFormat="1" ht="12.5" x14ac:dyDescent="0.25">
      <c r="A250" s="238" t="s">
        <v>2221</v>
      </c>
      <c r="B250" s="282">
        <v>7450</v>
      </c>
      <c r="C250" s="283">
        <v>2.2933167516784307E-2</v>
      </c>
      <c r="D250" s="284">
        <v>555770037.92999995</v>
      </c>
      <c r="E250" s="283">
        <v>1.5998076256148446E-2</v>
      </c>
    </row>
    <row r="251" spans="1:5" s="225" customFormat="1" ht="12.5" x14ac:dyDescent="0.25">
      <c r="A251" s="238" t="s">
        <v>2222</v>
      </c>
      <c r="B251" s="282">
        <v>23413</v>
      </c>
      <c r="C251" s="283">
        <v>7.2071711553083354E-2</v>
      </c>
      <c r="D251" s="284">
        <v>1854159301.26</v>
      </c>
      <c r="E251" s="283">
        <v>5.3372761876631598E-2</v>
      </c>
    </row>
    <row r="252" spans="1:5" s="225" customFormat="1" ht="12.5" x14ac:dyDescent="0.25">
      <c r="A252" s="238" t="s">
        <v>2223</v>
      </c>
      <c r="B252" s="282">
        <v>68879</v>
      </c>
      <c r="C252" s="283">
        <v>0.2120286772333673</v>
      </c>
      <c r="D252" s="284">
        <v>6909382048.4499998</v>
      </c>
      <c r="E252" s="283">
        <v>0.19888949268598125</v>
      </c>
    </row>
    <row r="253" spans="1:5" s="225" customFormat="1" ht="12.5" x14ac:dyDescent="0.25">
      <c r="A253" s="238" t="s">
        <v>2224</v>
      </c>
      <c r="B253" s="282">
        <v>85203</v>
      </c>
      <c r="C253" s="283">
        <v>0.26227847945403671</v>
      </c>
      <c r="D253" s="284">
        <v>6423121488.1000004</v>
      </c>
      <c r="E253" s="283">
        <v>0.18489227622247595</v>
      </c>
    </row>
    <row r="254" spans="1:5" s="225" customFormat="1" ht="12.75" customHeight="1" thickBot="1" x14ac:dyDescent="0.3">
      <c r="A254" s="244" t="s">
        <v>100</v>
      </c>
      <c r="B254" s="326">
        <v>324857</v>
      </c>
      <c r="C254" s="327">
        <v>1</v>
      </c>
      <c r="D254" s="328">
        <v>34739804275.93</v>
      </c>
      <c r="E254" s="327">
        <v>1</v>
      </c>
    </row>
    <row r="255" spans="1:5" s="225" customFormat="1" ht="12.75" customHeight="1" thickTop="1" x14ac:dyDescent="0.25">
      <c r="A255" s="236"/>
      <c r="B255" s="236"/>
      <c r="C255" s="236"/>
      <c r="D255" s="236"/>
      <c r="E255" s="236"/>
    </row>
    <row r="256" spans="1:5" s="225" customFormat="1" ht="13" x14ac:dyDescent="0.3">
      <c r="A256" s="247" t="s">
        <v>2225</v>
      </c>
      <c r="B256" s="365" t="s">
        <v>2117</v>
      </c>
      <c r="C256" s="365" t="s">
        <v>2118</v>
      </c>
      <c r="D256" s="365" t="s">
        <v>2119</v>
      </c>
      <c r="E256" s="365" t="s">
        <v>2120</v>
      </c>
    </row>
    <row r="257" spans="1:6" s="225" customFormat="1" ht="12.5" x14ac:dyDescent="0.25">
      <c r="A257" s="240" t="s">
        <v>2226</v>
      </c>
      <c r="B257" s="282">
        <v>141255</v>
      </c>
      <c r="C257" s="283">
        <v>0.43482209095078755</v>
      </c>
      <c r="D257" s="284">
        <v>19233918238.619999</v>
      </c>
      <c r="E257" s="283">
        <v>0.55365649402770267</v>
      </c>
      <c r="F257" s="236"/>
    </row>
    <row r="258" spans="1:6" s="225" customFormat="1" ht="12.5" x14ac:dyDescent="0.25">
      <c r="A258" s="240" t="s">
        <v>2227</v>
      </c>
      <c r="B258" s="282">
        <v>156297</v>
      </c>
      <c r="C258" s="283">
        <v>0.48112554139205865</v>
      </c>
      <c r="D258" s="284">
        <v>12812945605</v>
      </c>
      <c r="E258" s="283">
        <v>0.36882607349281021</v>
      </c>
      <c r="F258" s="236"/>
    </row>
    <row r="259" spans="1:6" s="225" customFormat="1" ht="12.5" x14ac:dyDescent="0.25">
      <c r="A259" s="240" t="s">
        <v>2228</v>
      </c>
      <c r="B259" s="282">
        <v>27305</v>
      </c>
      <c r="C259" s="283">
        <v>8.4052367657153765E-2</v>
      </c>
      <c r="D259" s="284">
        <v>2692940432.3099999</v>
      </c>
      <c r="E259" s="283">
        <v>7.7517432479487072E-2</v>
      </c>
      <c r="F259" s="236"/>
    </row>
    <row r="260" spans="1:6" s="225" customFormat="1" ht="12.5" x14ac:dyDescent="0.25">
      <c r="A260" s="240" t="s">
        <v>2229</v>
      </c>
      <c r="B260" s="282">
        <v>0</v>
      </c>
      <c r="C260" s="283">
        <v>0</v>
      </c>
      <c r="D260" s="284">
        <v>0</v>
      </c>
      <c r="E260" s="283">
        <v>0</v>
      </c>
      <c r="F260" s="236"/>
    </row>
    <row r="261" spans="1:6" s="225" customFormat="1" ht="12.75" customHeight="1" thickBot="1" x14ac:dyDescent="0.3">
      <c r="A261" s="244" t="s">
        <v>100</v>
      </c>
      <c r="B261" s="245">
        <v>324857</v>
      </c>
      <c r="C261" s="233">
        <v>0.99999999999999989</v>
      </c>
      <c r="D261" s="246">
        <v>34739804275.93</v>
      </c>
      <c r="E261" s="233">
        <v>0.99999999999999989</v>
      </c>
      <c r="F261" s="236"/>
    </row>
    <row r="262" spans="1:6" s="225" customFormat="1" ht="12.75" customHeight="1" thickTop="1" x14ac:dyDescent="0.25">
      <c r="A262" s="236"/>
      <c r="B262" s="236"/>
      <c r="C262" s="236"/>
      <c r="D262" s="236"/>
      <c r="E262" s="236"/>
      <c r="F262" s="236"/>
    </row>
    <row r="263" spans="1:6" s="225" customFormat="1" ht="13" x14ac:dyDescent="0.3">
      <c r="A263" s="247" t="s">
        <v>2230</v>
      </c>
      <c r="B263" s="315" t="s">
        <v>2117</v>
      </c>
      <c r="C263" s="315" t="s">
        <v>2118</v>
      </c>
      <c r="D263" s="315" t="s">
        <v>2119</v>
      </c>
      <c r="E263" s="315" t="s">
        <v>2120</v>
      </c>
      <c r="F263" s="236"/>
    </row>
    <row r="264" spans="1:6" s="225" customFormat="1" ht="12.5" x14ac:dyDescent="0.25">
      <c r="A264" s="238" t="s">
        <v>1961</v>
      </c>
      <c r="B264" s="282">
        <v>313795</v>
      </c>
      <c r="C264" s="283">
        <v>0.96594809408447413</v>
      </c>
      <c r="D264" s="284">
        <v>33601216682.400002</v>
      </c>
      <c r="E264" s="283">
        <v>0.9672252732201233</v>
      </c>
      <c r="F264" s="236"/>
    </row>
    <row r="265" spans="1:6" s="225" customFormat="1" ht="12.5" x14ac:dyDescent="0.25">
      <c r="A265" s="238" t="s">
        <v>2231</v>
      </c>
      <c r="B265" s="282">
        <v>0</v>
      </c>
      <c r="C265" s="283">
        <v>0</v>
      </c>
      <c r="D265" s="284">
        <v>0</v>
      </c>
      <c r="E265" s="283">
        <v>0</v>
      </c>
      <c r="F265" s="236"/>
    </row>
    <row r="266" spans="1:6" s="225" customFormat="1" x14ac:dyDescent="0.25">
      <c r="A266" s="238" t="s">
        <v>1962</v>
      </c>
      <c r="B266" s="282">
        <v>11062</v>
      </c>
      <c r="C266" s="283">
        <v>3.4051905915525905E-2</v>
      </c>
      <c r="D266" s="284">
        <v>1138587593.53</v>
      </c>
      <c r="E266" s="283">
        <v>3.2774726779876757E-2</v>
      </c>
      <c r="F266" s="265" t="s">
        <v>2232</v>
      </c>
    </row>
    <row r="267" spans="1:6" s="225" customFormat="1" ht="12.75" customHeight="1" thickBot="1" x14ac:dyDescent="0.3">
      <c r="A267" s="244" t="s">
        <v>100</v>
      </c>
      <c r="B267" s="326">
        <v>324857</v>
      </c>
      <c r="C267" s="327">
        <v>1</v>
      </c>
      <c r="D267" s="328">
        <v>34739804275.93</v>
      </c>
      <c r="E267" s="327">
        <v>1</v>
      </c>
      <c r="F267" s="236"/>
    </row>
    <row r="268" spans="1:6" s="225" customFormat="1" ht="12.75" customHeight="1" thickTop="1" x14ac:dyDescent="0.25">
      <c r="A268" s="236"/>
      <c r="B268" s="236"/>
      <c r="C268" s="236"/>
      <c r="D268" s="236"/>
      <c r="E268" s="236"/>
      <c r="F268" s="236"/>
    </row>
    <row r="269" spans="1:6" s="225" customFormat="1" ht="15" x14ac:dyDescent="0.3">
      <c r="A269" s="247" t="s">
        <v>2233</v>
      </c>
      <c r="B269" s="315" t="s">
        <v>2117</v>
      </c>
      <c r="C269" s="315" t="s">
        <v>2118</v>
      </c>
      <c r="D269" s="315" t="s">
        <v>2119</v>
      </c>
      <c r="E269" s="315" t="s">
        <v>2120</v>
      </c>
      <c r="F269" s="265" t="s">
        <v>2234</v>
      </c>
    </row>
    <row r="270" spans="1:6" s="225" customFormat="1" ht="12.5" x14ac:dyDescent="0.25">
      <c r="A270" s="238" t="s">
        <v>2235</v>
      </c>
      <c r="B270" s="282"/>
      <c r="C270" s="282"/>
      <c r="D270" s="284"/>
      <c r="E270" s="282"/>
      <c r="F270" s="236"/>
    </row>
    <row r="271" spans="1:6" s="225" customFormat="1" ht="12.5" x14ac:dyDescent="0.25">
      <c r="A271" s="238" t="s">
        <v>2236</v>
      </c>
      <c r="B271" s="282"/>
      <c r="C271" s="282"/>
      <c r="D271" s="284"/>
      <c r="E271" s="282"/>
      <c r="F271" s="236"/>
    </row>
    <row r="272" spans="1:6" s="225" customFormat="1" ht="12.5" x14ac:dyDescent="0.25">
      <c r="A272" s="238" t="s">
        <v>2237</v>
      </c>
      <c r="B272" s="282"/>
      <c r="C272" s="282"/>
      <c r="D272" s="284"/>
      <c r="E272" s="282"/>
      <c r="F272" s="236"/>
    </row>
    <row r="273" spans="1:6" s="225" customFormat="1" ht="12.75" customHeight="1" thickBot="1" x14ac:dyDescent="0.3">
      <c r="A273" s="244" t="s">
        <v>100</v>
      </c>
      <c r="B273" s="326">
        <v>0</v>
      </c>
      <c r="C273" s="327"/>
      <c r="D273" s="328">
        <v>0</v>
      </c>
      <c r="E273" s="327"/>
      <c r="F273" s="236"/>
    </row>
    <row r="274" spans="1:6" s="225" customFormat="1" ht="12.75" customHeight="1" thickTop="1" x14ac:dyDescent="0.25">
      <c r="A274" s="236"/>
      <c r="B274" s="236"/>
      <c r="C274" s="236"/>
      <c r="D274" s="236"/>
      <c r="E274" s="236"/>
      <c r="F274" s="236"/>
    </row>
    <row r="275" spans="1:6" s="225" customFormat="1" ht="13" x14ac:dyDescent="0.3">
      <c r="A275" s="247" t="s">
        <v>2238</v>
      </c>
      <c r="B275" s="365" t="s">
        <v>2117</v>
      </c>
      <c r="C275" s="365" t="s">
        <v>2118</v>
      </c>
      <c r="D275" s="365" t="s">
        <v>2119</v>
      </c>
      <c r="E275" s="365" t="s">
        <v>2120</v>
      </c>
      <c r="F275" s="236"/>
    </row>
    <row r="276" spans="1:6" s="225" customFormat="1" ht="12.5" x14ac:dyDescent="0.25">
      <c r="A276" s="240" t="s">
        <v>2239</v>
      </c>
      <c r="B276" s="282">
        <v>26024</v>
      </c>
      <c r="C276" s="283">
        <v>8.010909415527448E-2</v>
      </c>
      <c r="D276" s="284">
        <v>1397000119.8199999</v>
      </c>
      <c r="E276" s="283">
        <v>4.0213240947587402E-2</v>
      </c>
      <c r="F276" s="236"/>
    </row>
    <row r="277" spans="1:6" s="225" customFormat="1" ht="12.5" x14ac:dyDescent="0.25">
      <c r="A277" s="240" t="s">
        <v>2240</v>
      </c>
      <c r="B277" s="282">
        <v>36101</v>
      </c>
      <c r="C277" s="283">
        <v>0.11112889671455441</v>
      </c>
      <c r="D277" s="284">
        <v>2009247397.8199999</v>
      </c>
      <c r="E277" s="283">
        <v>5.7837038512394204E-2</v>
      </c>
      <c r="F277" s="236"/>
    </row>
    <row r="278" spans="1:6" s="225" customFormat="1" ht="12.5" x14ac:dyDescent="0.25">
      <c r="A278" s="240" t="s">
        <v>2241</v>
      </c>
      <c r="B278" s="282">
        <v>97642</v>
      </c>
      <c r="C278" s="283">
        <v>0.30056917351326889</v>
      </c>
      <c r="D278" s="284">
        <v>7888100853.6099997</v>
      </c>
      <c r="E278" s="283">
        <v>0.22706232858874772</v>
      </c>
      <c r="F278" s="236"/>
    </row>
    <row r="279" spans="1:6" s="225" customFormat="1" ht="12.5" x14ac:dyDescent="0.25">
      <c r="A279" s="240" t="s">
        <v>2242</v>
      </c>
      <c r="B279" s="282">
        <v>65953</v>
      </c>
      <c r="C279" s="283">
        <v>0.20302163721268127</v>
      </c>
      <c r="D279" s="284">
        <v>7148050924.2799997</v>
      </c>
      <c r="E279" s="283">
        <v>0.20575967750148313</v>
      </c>
      <c r="F279" s="236"/>
    </row>
    <row r="280" spans="1:6" s="225" customFormat="1" ht="12.5" x14ac:dyDescent="0.25">
      <c r="A280" s="240" t="s">
        <v>2243</v>
      </c>
      <c r="B280" s="282">
        <v>37418</v>
      </c>
      <c r="C280" s="283">
        <v>0.11518298820711882</v>
      </c>
      <c r="D280" s="284">
        <v>4908677754.4300003</v>
      </c>
      <c r="E280" s="283">
        <v>0.14129837103978887</v>
      </c>
      <c r="F280" s="236"/>
    </row>
    <row r="281" spans="1:6" s="225" customFormat="1" ht="12.5" x14ac:dyDescent="0.25">
      <c r="A281" s="240" t="s">
        <v>2244</v>
      </c>
      <c r="B281" s="282">
        <v>28950</v>
      </c>
      <c r="C281" s="283">
        <v>8.9116134175960496E-2</v>
      </c>
      <c r="D281" s="284">
        <v>4810196478.1000004</v>
      </c>
      <c r="E281" s="283">
        <v>0.13846354573254804</v>
      </c>
      <c r="F281" s="236"/>
    </row>
    <row r="282" spans="1:6" s="225" customFormat="1" ht="12.5" x14ac:dyDescent="0.25">
      <c r="A282" s="240" t="s">
        <v>2245</v>
      </c>
      <c r="B282" s="282">
        <v>17403</v>
      </c>
      <c r="C282" s="283">
        <v>5.3571263663704335E-2</v>
      </c>
      <c r="D282" s="284">
        <v>3429374637.5999999</v>
      </c>
      <c r="E282" s="283">
        <v>9.8716003416751977E-2</v>
      </c>
      <c r="F282" s="236"/>
    </row>
    <row r="283" spans="1:6" s="225" customFormat="1" ht="12.5" x14ac:dyDescent="0.25">
      <c r="A283" s="240" t="s">
        <v>2246</v>
      </c>
      <c r="B283" s="282">
        <v>15366</v>
      </c>
      <c r="C283" s="283">
        <v>4.7300812357437272E-2</v>
      </c>
      <c r="D283" s="284">
        <v>3149156110.27</v>
      </c>
      <c r="E283" s="283">
        <v>9.0649794260698843E-2</v>
      </c>
      <c r="F283" s="236"/>
    </row>
    <row r="284" spans="1:6" s="225" customFormat="1" ht="12.75" customHeight="1" thickBot="1" x14ac:dyDescent="0.3">
      <c r="A284" s="244" t="s">
        <v>100</v>
      </c>
      <c r="B284" s="245">
        <v>324857</v>
      </c>
      <c r="C284" s="233">
        <v>1</v>
      </c>
      <c r="D284" s="246">
        <v>34739804275.929993</v>
      </c>
      <c r="E284" s="233">
        <v>1.0000000000000002</v>
      </c>
      <c r="F284" s="236"/>
    </row>
    <row r="285" spans="1:6" s="225" customFormat="1" ht="12.75" customHeight="1" thickTop="1" x14ac:dyDescent="0.25">
      <c r="A285" s="236"/>
      <c r="B285" s="236"/>
      <c r="C285" s="236"/>
      <c r="D285" s="236"/>
      <c r="E285" s="236"/>
      <c r="F285" s="236"/>
    </row>
    <row r="286" spans="1:6" s="225" customFormat="1" ht="15" x14ac:dyDescent="0.3">
      <c r="A286" s="247" t="s">
        <v>2247</v>
      </c>
      <c r="B286" s="315" t="s">
        <v>2117</v>
      </c>
      <c r="C286" s="315" t="s">
        <v>2118</v>
      </c>
      <c r="D286" s="315" t="s">
        <v>2119</v>
      </c>
      <c r="E286" s="315" t="s">
        <v>2120</v>
      </c>
      <c r="F286" s="265" t="s">
        <v>2234</v>
      </c>
    </row>
    <row r="287" spans="1:6" s="225" customFormat="1" ht="12.5" x14ac:dyDescent="0.25">
      <c r="A287" s="238" t="s">
        <v>2248</v>
      </c>
      <c r="B287" s="282"/>
      <c r="C287" s="282"/>
      <c r="D287" s="284"/>
      <c r="E287" s="282"/>
      <c r="F287" s="236"/>
    </row>
    <row r="288" spans="1:6" s="225" customFormat="1" ht="12.5" x14ac:dyDescent="0.25">
      <c r="A288" s="238" t="s">
        <v>2249</v>
      </c>
      <c r="B288" s="282"/>
      <c r="C288" s="282"/>
      <c r="D288" s="284"/>
      <c r="E288" s="282"/>
      <c r="F288" s="236"/>
    </row>
    <row r="289" spans="1:12" s="225" customFormat="1" ht="12.5" x14ac:dyDescent="0.25">
      <c r="A289" s="238" t="s">
        <v>2250</v>
      </c>
      <c r="B289" s="282"/>
      <c r="C289" s="282"/>
      <c r="D289" s="284"/>
      <c r="E289" s="282"/>
      <c r="F289" s="236"/>
      <c r="G289" s="236"/>
      <c r="H289" s="236"/>
      <c r="I289" s="236"/>
      <c r="J289" s="236"/>
      <c r="K289" s="236"/>
      <c r="L289" s="236"/>
    </row>
    <row r="290" spans="1:12" s="225" customFormat="1" ht="12.5" x14ac:dyDescent="0.25">
      <c r="A290" s="238" t="s">
        <v>2251</v>
      </c>
      <c r="B290" s="282"/>
      <c r="C290" s="282"/>
      <c r="D290" s="284"/>
      <c r="E290" s="282"/>
      <c r="F290" s="236"/>
      <c r="G290" s="236"/>
      <c r="H290" s="236"/>
      <c r="I290" s="236"/>
      <c r="J290" s="236"/>
      <c r="K290" s="236"/>
      <c r="L290" s="236"/>
    </row>
    <row r="291" spans="1:12" s="225" customFormat="1" ht="12.5" x14ac:dyDescent="0.25">
      <c r="A291" s="238" t="s">
        <v>2252</v>
      </c>
      <c r="B291" s="282"/>
      <c r="C291" s="282"/>
      <c r="D291" s="284"/>
      <c r="E291" s="282"/>
      <c r="F291" s="236"/>
      <c r="G291" s="236"/>
      <c r="H291" s="236"/>
      <c r="I291" s="236"/>
      <c r="J291" s="236"/>
      <c r="K291" s="236"/>
      <c r="L291" s="236"/>
    </row>
    <row r="292" spans="1:12" s="225" customFormat="1" ht="12.5" x14ac:dyDescent="0.25">
      <c r="A292" s="238" t="s">
        <v>98</v>
      </c>
      <c r="B292" s="282"/>
      <c r="C292" s="282"/>
      <c r="D292" s="284"/>
      <c r="E292" s="282"/>
      <c r="F292" s="236"/>
      <c r="G292" s="236"/>
      <c r="H292" s="236"/>
      <c r="I292" s="236"/>
      <c r="J292" s="236"/>
      <c r="K292" s="236"/>
      <c r="L292" s="236"/>
    </row>
    <row r="293" spans="1:12" s="225" customFormat="1" ht="12.75" customHeight="1" thickBot="1" x14ac:dyDescent="0.3">
      <c r="A293" s="244" t="s">
        <v>100</v>
      </c>
      <c r="B293" s="326">
        <v>0</v>
      </c>
      <c r="C293" s="327"/>
      <c r="D293" s="328">
        <v>0</v>
      </c>
      <c r="E293" s="327"/>
      <c r="F293" s="236"/>
      <c r="G293" s="236"/>
      <c r="H293" s="236"/>
      <c r="I293" s="236"/>
      <c r="J293" s="236"/>
      <c r="K293" s="236"/>
      <c r="L293" s="236"/>
    </row>
    <row r="294" spans="1:12" s="225" customFormat="1" ht="12.75" customHeight="1" thickTop="1" x14ac:dyDescent="0.25">
      <c r="A294" s="236"/>
      <c r="B294" s="236"/>
      <c r="C294" s="236"/>
      <c r="D294" s="236"/>
      <c r="E294" s="236"/>
      <c r="F294" s="236"/>
      <c r="G294" s="236"/>
      <c r="H294" s="236"/>
      <c r="I294" s="236"/>
      <c r="J294" s="236"/>
      <c r="K294" s="236"/>
      <c r="L294" s="236"/>
    </row>
    <row r="295" spans="1:12" s="225" customFormat="1" ht="12.75" customHeight="1" x14ac:dyDescent="0.3">
      <c r="A295" s="234" t="s">
        <v>2253</v>
      </c>
      <c r="B295" s="236"/>
      <c r="C295" s="236"/>
      <c r="D295" s="392"/>
      <c r="E295" s="342"/>
      <c r="F295" s="236"/>
      <c r="G295" s="236"/>
      <c r="H295" s="236"/>
      <c r="I295" s="236"/>
      <c r="J295" s="236"/>
      <c r="K295" s="236"/>
      <c r="L295" s="236"/>
    </row>
    <row r="296" spans="1:12" s="225" customFormat="1" ht="12.75" customHeight="1" x14ac:dyDescent="0.3">
      <c r="A296" s="247" t="s">
        <v>2254</v>
      </c>
      <c r="B296" s="286" t="s">
        <v>2255</v>
      </c>
      <c r="C296" s="286" t="s">
        <v>2256</v>
      </c>
      <c r="D296" s="286" t="s">
        <v>2257</v>
      </c>
      <c r="E296" s="286" t="s">
        <v>2258</v>
      </c>
      <c r="F296" s="286" t="s">
        <v>2259</v>
      </c>
      <c r="G296" s="286" t="s">
        <v>2260</v>
      </c>
      <c r="H296" s="286" t="s">
        <v>2261</v>
      </c>
      <c r="I296" s="286" t="s">
        <v>2262</v>
      </c>
      <c r="J296" s="286" t="s">
        <v>2263</v>
      </c>
      <c r="K296" s="286" t="s">
        <v>2264</v>
      </c>
      <c r="L296" s="286" t="s">
        <v>2325</v>
      </c>
    </row>
    <row r="297" spans="1:12" s="225" customFormat="1" ht="12.75" customHeight="1" x14ac:dyDescent="0.25">
      <c r="A297" s="240" t="s">
        <v>2265</v>
      </c>
      <c r="B297" s="267">
        <v>40423</v>
      </c>
      <c r="C297" s="267">
        <v>40463</v>
      </c>
      <c r="D297" s="267">
        <v>40554</v>
      </c>
      <c r="E297" s="267">
        <v>40556</v>
      </c>
      <c r="F297" s="267">
        <v>40582</v>
      </c>
      <c r="G297" s="267">
        <v>40786</v>
      </c>
      <c r="H297" s="267">
        <v>40829</v>
      </c>
      <c r="I297" s="267">
        <v>40912</v>
      </c>
      <c r="J297" s="267">
        <v>40940</v>
      </c>
      <c r="K297" s="267">
        <v>40935</v>
      </c>
      <c r="L297" s="267">
        <v>40946</v>
      </c>
    </row>
    <row r="298" spans="1:12" s="225" customFormat="1" ht="12.75" customHeight="1" x14ac:dyDescent="0.25">
      <c r="A298" s="240" t="s">
        <v>2266</v>
      </c>
      <c r="B298" s="290" t="s">
        <v>2267</v>
      </c>
      <c r="C298" s="290" t="s">
        <v>2267</v>
      </c>
      <c r="D298" s="290" t="s">
        <v>2267</v>
      </c>
      <c r="E298" s="290" t="s">
        <v>2267</v>
      </c>
      <c r="F298" s="290" t="s">
        <v>2267</v>
      </c>
      <c r="G298" s="290" t="s">
        <v>2267</v>
      </c>
      <c r="H298" s="290" t="s">
        <v>2267</v>
      </c>
      <c r="I298" s="290" t="s">
        <v>2267</v>
      </c>
      <c r="J298" s="290" t="s">
        <v>2267</v>
      </c>
      <c r="K298" s="290" t="s">
        <v>2267</v>
      </c>
      <c r="L298" s="290" t="s">
        <v>2267</v>
      </c>
    </row>
    <row r="299" spans="1:12" s="225" customFormat="1" ht="12.75" customHeight="1" x14ac:dyDescent="0.25">
      <c r="A299" s="240" t="s">
        <v>2268</v>
      </c>
      <c r="B299" s="290" t="s">
        <v>2267</v>
      </c>
      <c r="C299" s="290" t="s">
        <v>2267</v>
      </c>
      <c r="D299" s="290" t="s">
        <v>2267</v>
      </c>
      <c r="E299" s="290" t="s">
        <v>2267</v>
      </c>
      <c r="F299" s="290" t="s">
        <v>2267</v>
      </c>
      <c r="G299" s="290" t="s">
        <v>2267</v>
      </c>
      <c r="H299" s="290" t="s">
        <v>2267</v>
      </c>
      <c r="I299" s="290" t="s">
        <v>2267</v>
      </c>
      <c r="J299" s="290" t="s">
        <v>2267</v>
      </c>
      <c r="K299" s="290" t="s">
        <v>2267</v>
      </c>
      <c r="L299" s="290" t="s">
        <v>2267</v>
      </c>
    </row>
    <row r="300" spans="1:12" s="225" customFormat="1" ht="12.75" customHeight="1" x14ac:dyDescent="0.25">
      <c r="A300" s="240" t="s">
        <v>2269</v>
      </c>
      <c r="B300" s="290" t="s">
        <v>165</v>
      </c>
      <c r="C300" s="290" t="s">
        <v>165</v>
      </c>
      <c r="D300" s="290" t="s">
        <v>165</v>
      </c>
      <c r="E300" s="290" t="s">
        <v>165</v>
      </c>
      <c r="F300" s="290" t="s">
        <v>1550</v>
      </c>
      <c r="G300" s="290" t="s">
        <v>165</v>
      </c>
      <c r="H300" s="290" t="s">
        <v>165</v>
      </c>
      <c r="I300" s="290" t="s">
        <v>169</v>
      </c>
      <c r="J300" s="290" t="s">
        <v>165</v>
      </c>
      <c r="K300" s="290" t="s">
        <v>1550</v>
      </c>
      <c r="L300" s="290" t="s">
        <v>165</v>
      </c>
    </row>
    <row r="301" spans="1:12" s="225" customFormat="1" ht="12.75" customHeight="1" x14ac:dyDescent="0.25">
      <c r="A301" s="240" t="s">
        <v>2270</v>
      </c>
      <c r="B301" s="291">
        <v>50000000</v>
      </c>
      <c r="C301" s="291">
        <v>543000000</v>
      </c>
      <c r="D301" s="291">
        <v>45000000</v>
      </c>
      <c r="E301" s="291">
        <v>1000000000</v>
      </c>
      <c r="F301" s="291">
        <v>1250000000</v>
      </c>
      <c r="G301" s="291">
        <v>110000000</v>
      </c>
      <c r="H301" s="291">
        <v>40000000</v>
      </c>
      <c r="I301" s="291">
        <v>500000000</v>
      </c>
      <c r="J301" s="291">
        <v>47000000</v>
      </c>
      <c r="K301" s="291">
        <v>1250000000</v>
      </c>
      <c r="L301" s="291">
        <v>50000000</v>
      </c>
    </row>
    <row r="302" spans="1:12" s="225" customFormat="1" ht="12.75" customHeight="1" x14ac:dyDescent="0.25">
      <c r="A302" s="240" t="s">
        <v>2271</v>
      </c>
      <c r="B302" s="291">
        <v>50000000</v>
      </c>
      <c r="C302" s="291">
        <v>543000000</v>
      </c>
      <c r="D302" s="291">
        <v>45000000</v>
      </c>
      <c r="E302" s="291">
        <v>1000000000</v>
      </c>
      <c r="F302" s="291">
        <v>1250000000</v>
      </c>
      <c r="G302" s="291">
        <v>110000000</v>
      </c>
      <c r="H302" s="291">
        <v>40000000</v>
      </c>
      <c r="I302" s="291">
        <v>500000000</v>
      </c>
      <c r="J302" s="291">
        <v>47000000</v>
      </c>
      <c r="K302" s="291">
        <v>1250000000</v>
      </c>
      <c r="L302" s="291">
        <v>50000000</v>
      </c>
    </row>
    <row r="303" spans="1:12" s="225" customFormat="1" ht="12.75" customHeight="1" x14ac:dyDescent="0.25">
      <c r="A303" s="240" t="s">
        <v>2272</v>
      </c>
      <c r="B303" s="360">
        <v>1.2218963831867058</v>
      </c>
      <c r="C303" s="360">
        <v>1.1597471623037321</v>
      </c>
      <c r="D303" s="360">
        <v>1.1785503830288744</v>
      </c>
      <c r="E303" s="360">
        <v>1.1798365926319205</v>
      </c>
      <c r="F303" s="360">
        <v>1</v>
      </c>
      <c r="G303" s="360">
        <v>1.1431184270690444</v>
      </c>
      <c r="H303" s="360">
        <v>1.1469205184080744</v>
      </c>
      <c r="I303" s="360">
        <v>8.98</v>
      </c>
      <c r="J303" s="360">
        <v>1.1992564609941836</v>
      </c>
      <c r="K303" s="360">
        <v>1</v>
      </c>
      <c r="L303" s="360">
        <v>1.1997600479904018</v>
      </c>
    </row>
    <row r="304" spans="1:12" s="225" customFormat="1" ht="12.75" customHeight="1" x14ac:dyDescent="0.25">
      <c r="A304" s="240" t="s">
        <v>2273</v>
      </c>
      <c r="B304" s="290" t="s">
        <v>2274</v>
      </c>
      <c r="C304" s="290" t="s">
        <v>2274</v>
      </c>
      <c r="D304" s="290" t="s">
        <v>2274</v>
      </c>
      <c r="E304" s="290" t="s">
        <v>2274</v>
      </c>
      <c r="F304" s="290" t="s">
        <v>2274</v>
      </c>
      <c r="G304" s="290" t="s">
        <v>2274</v>
      </c>
      <c r="H304" s="290" t="s">
        <v>2274</v>
      </c>
      <c r="I304" s="290" t="s">
        <v>2274</v>
      </c>
      <c r="J304" s="290" t="s">
        <v>2274</v>
      </c>
      <c r="K304" s="290" t="s">
        <v>2274</v>
      </c>
      <c r="L304" s="290" t="s">
        <v>2274</v>
      </c>
    </row>
    <row r="305" spans="1:13" s="225" customFormat="1" ht="12.75" customHeight="1" x14ac:dyDescent="0.25">
      <c r="A305" s="240" t="s">
        <v>2275</v>
      </c>
      <c r="B305" s="267">
        <v>45537</v>
      </c>
      <c r="C305" s="267">
        <v>44846</v>
      </c>
      <c r="D305" s="267">
        <v>47861</v>
      </c>
      <c r="E305" s="267">
        <v>44939</v>
      </c>
      <c r="F305" s="267">
        <v>47157</v>
      </c>
      <c r="G305" s="267">
        <v>46266</v>
      </c>
      <c r="H305" s="267">
        <v>46673</v>
      </c>
      <c r="I305" s="267">
        <v>45295</v>
      </c>
      <c r="J305" s="267">
        <v>46419</v>
      </c>
      <c r="K305" s="267">
        <v>45723</v>
      </c>
      <c r="L305" s="267">
        <v>46545</v>
      </c>
      <c r="M305" s="236"/>
    </row>
    <row r="306" spans="1:13" s="225" customFormat="1" ht="12.75" customHeight="1" x14ac:dyDescent="0.25">
      <c r="A306" s="240" t="s">
        <v>2276</v>
      </c>
      <c r="B306" s="267">
        <v>45537</v>
      </c>
      <c r="C306" s="267">
        <v>44846</v>
      </c>
      <c r="D306" s="267">
        <v>47861</v>
      </c>
      <c r="E306" s="267">
        <v>44939</v>
      </c>
      <c r="F306" s="267">
        <v>47157</v>
      </c>
      <c r="G306" s="267">
        <v>46266</v>
      </c>
      <c r="H306" s="267">
        <v>46673</v>
      </c>
      <c r="I306" s="267">
        <v>45295</v>
      </c>
      <c r="J306" s="267">
        <v>46419</v>
      </c>
      <c r="K306" s="267">
        <v>45723</v>
      </c>
      <c r="L306" s="267">
        <v>46545</v>
      </c>
      <c r="M306" s="265" t="s">
        <v>2277</v>
      </c>
    </row>
    <row r="307" spans="1:13" s="225" customFormat="1" ht="12.75" customHeight="1" x14ac:dyDescent="0.25">
      <c r="A307" s="240" t="s">
        <v>2278</v>
      </c>
      <c r="B307" s="290" t="s">
        <v>2279</v>
      </c>
      <c r="C307" s="294" t="s">
        <v>2280</v>
      </c>
      <c r="D307" s="290" t="s">
        <v>2281</v>
      </c>
      <c r="E307" s="290" t="s">
        <v>2282</v>
      </c>
      <c r="F307" s="294" t="s">
        <v>2283</v>
      </c>
      <c r="G307" s="290" t="s">
        <v>1983</v>
      </c>
      <c r="H307" s="290" t="s">
        <v>1983</v>
      </c>
      <c r="I307" s="290" t="s">
        <v>2284</v>
      </c>
      <c r="J307" s="290" t="s">
        <v>1983</v>
      </c>
      <c r="K307" s="290" t="s">
        <v>2285</v>
      </c>
      <c r="L307" s="290" t="s">
        <v>1983</v>
      </c>
      <c r="M307" s="236"/>
    </row>
    <row r="308" spans="1:13" s="225" customFormat="1" ht="12.75" customHeight="1" x14ac:dyDescent="0.25">
      <c r="A308" s="240" t="s">
        <v>2286</v>
      </c>
      <c r="B308" s="290" t="s">
        <v>2195</v>
      </c>
      <c r="C308" s="290" t="s">
        <v>2195</v>
      </c>
      <c r="D308" s="290" t="s">
        <v>2195</v>
      </c>
      <c r="E308" s="290" t="s">
        <v>2195</v>
      </c>
      <c r="F308" s="290" t="s">
        <v>2195</v>
      </c>
      <c r="G308" s="290" t="s">
        <v>1983</v>
      </c>
      <c r="H308" s="290" t="s">
        <v>1983</v>
      </c>
      <c r="I308" s="290" t="s">
        <v>2195</v>
      </c>
      <c r="J308" s="290" t="s">
        <v>1983</v>
      </c>
      <c r="K308" s="290" t="s">
        <v>2195</v>
      </c>
      <c r="L308" s="290" t="s">
        <v>1983</v>
      </c>
      <c r="M308" s="236"/>
    </row>
    <row r="309" spans="1:13" s="225" customFormat="1" ht="12.75" customHeight="1" x14ac:dyDescent="0.25">
      <c r="A309" s="240" t="s">
        <v>2287</v>
      </c>
      <c r="B309" s="290" t="s">
        <v>2288</v>
      </c>
      <c r="C309" s="290" t="s">
        <v>2288</v>
      </c>
      <c r="D309" s="290" t="s">
        <v>2288</v>
      </c>
      <c r="E309" s="290" t="s">
        <v>2288</v>
      </c>
      <c r="F309" s="290" t="s">
        <v>2288</v>
      </c>
      <c r="G309" s="290" t="s">
        <v>2288</v>
      </c>
      <c r="H309" s="290" t="s">
        <v>2288</v>
      </c>
      <c r="I309" s="290" t="s">
        <v>2288</v>
      </c>
      <c r="J309" s="290" t="s">
        <v>2288</v>
      </c>
      <c r="K309" s="290" t="s">
        <v>2288</v>
      </c>
      <c r="L309" s="290" t="s">
        <v>2288</v>
      </c>
      <c r="M309" s="236"/>
    </row>
    <row r="310" spans="1:13" s="225" customFormat="1" ht="12.75" customHeight="1" x14ac:dyDescent="0.25">
      <c r="A310" s="240" t="s">
        <v>2289</v>
      </c>
      <c r="B310" s="288" t="s">
        <v>2290</v>
      </c>
      <c r="C310" s="288" t="s">
        <v>2291</v>
      </c>
      <c r="D310" s="288" t="s">
        <v>2292</v>
      </c>
      <c r="E310" s="288" t="s">
        <v>2292</v>
      </c>
      <c r="F310" s="288" t="s">
        <v>2293</v>
      </c>
      <c r="G310" s="288" t="s">
        <v>2294</v>
      </c>
      <c r="H310" s="288" t="s">
        <v>2295</v>
      </c>
      <c r="I310" s="288" t="s">
        <v>2296</v>
      </c>
      <c r="J310" s="288" t="s">
        <v>2297</v>
      </c>
      <c r="K310" s="288" t="s">
        <v>2298</v>
      </c>
      <c r="L310" s="288" t="s">
        <v>2338</v>
      </c>
      <c r="M310" s="236"/>
    </row>
    <row r="311" spans="1:13" s="225" customFormat="1" ht="12.75" customHeight="1" x14ac:dyDescent="0.25">
      <c r="A311" s="240" t="s">
        <v>2299</v>
      </c>
      <c r="B311" s="289">
        <v>0.04</v>
      </c>
      <c r="C311" s="289">
        <v>0.04</v>
      </c>
      <c r="D311" s="287">
        <v>4.9050000000000003E-2</v>
      </c>
      <c r="E311" s="289">
        <v>4.8750000000000002E-2</v>
      </c>
      <c r="F311" s="289">
        <v>0.06</v>
      </c>
      <c r="G311" s="289">
        <v>4.3450000000000003E-2</v>
      </c>
      <c r="H311" s="289">
        <v>4.1950000000000001E-2</v>
      </c>
      <c r="I311" s="289">
        <v>5.3800000000000001E-2</v>
      </c>
      <c r="J311" s="289">
        <v>4.24E-2</v>
      </c>
      <c r="K311" s="289">
        <v>5.1249999999999997E-2</v>
      </c>
      <c r="L311" s="289">
        <v>4.3999999999999997E-2</v>
      </c>
      <c r="M311" s="236"/>
    </row>
    <row r="312" spans="1:13" s="225" customFormat="1" ht="12.75" customHeight="1" x14ac:dyDescent="0.25">
      <c r="A312" s="240" t="s">
        <v>2300</v>
      </c>
      <c r="B312" s="353" t="s">
        <v>2301</v>
      </c>
      <c r="C312" s="353" t="s">
        <v>2302</v>
      </c>
      <c r="D312" s="287" t="s">
        <v>2303</v>
      </c>
      <c r="E312" s="353" t="s">
        <v>2304</v>
      </c>
      <c r="F312" s="287" t="s">
        <v>2305</v>
      </c>
      <c r="G312" s="353" t="s">
        <v>2306</v>
      </c>
      <c r="H312" s="353" t="s">
        <v>2301</v>
      </c>
      <c r="I312" s="353" t="s">
        <v>2307</v>
      </c>
      <c r="J312" s="353" t="s">
        <v>2308</v>
      </c>
      <c r="K312" s="353" t="s">
        <v>2309</v>
      </c>
      <c r="L312" s="287" t="s">
        <v>2308</v>
      </c>
      <c r="M312" s="236"/>
    </row>
    <row r="313" spans="1:13" s="225" customFormat="1" ht="12.75" customHeight="1" x14ac:dyDescent="0.25">
      <c r="A313" s="240" t="s">
        <v>2310</v>
      </c>
      <c r="B313" s="290" t="s">
        <v>1966</v>
      </c>
      <c r="C313" s="290" t="s">
        <v>1966</v>
      </c>
      <c r="D313" s="290" t="s">
        <v>1966</v>
      </c>
      <c r="E313" s="290" t="s">
        <v>1966</v>
      </c>
      <c r="F313" s="290" t="s">
        <v>1966</v>
      </c>
      <c r="G313" s="290" t="s">
        <v>1966</v>
      </c>
      <c r="H313" s="290" t="s">
        <v>1966</v>
      </c>
      <c r="I313" s="290" t="s">
        <v>1966</v>
      </c>
      <c r="J313" s="290" t="s">
        <v>1966</v>
      </c>
      <c r="K313" s="290" t="s">
        <v>1966</v>
      </c>
      <c r="L313" s="290" t="s">
        <v>1966</v>
      </c>
      <c r="M313" s="236"/>
    </row>
    <row r="314" spans="1:13" s="225" customFormat="1" ht="12.75" customHeight="1" x14ac:dyDescent="0.25">
      <c r="A314" s="240" t="s">
        <v>2311</v>
      </c>
      <c r="B314" s="290" t="s">
        <v>1550</v>
      </c>
      <c r="C314" s="290" t="s">
        <v>1550</v>
      </c>
      <c r="D314" s="290" t="s">
        <v>1550</v>
      </c>
      <c r="E314" s="290" t="s">
        <v>1550</v>
      </c>
      <c r="F314" s="290" t="s">
        <v>1550</v>
      </c>
      <c r="G314" s="290" t="s">
        <v>1550</v>
      </c>
      <c r="H314" s="290" t="s">
        <v>1550</v>
      </c>
      <c r="I314" s="290" t="s">
        <v>1550</v>
      </c>
      <c r="J314" s="290" t="s">
        <v>1550</v>
      </c>
      <c r="K314" s="290" t="s">
        <v>1550</v>
      </c>
      <c r="L314" s="290" t="s">
        <v>1550</v>
      </c>
      <c r="M314" s="236"/>
    </row>
    <row r="315" spans="1:13" s="225" customFormat="1" ht="12.75" customHeight="1" x14ac:dyDescent="0.25">
      <c r="A315" s="240" t="s">
        <v>2312</v>
      </c>
      <c r="B315" s="291">
        <v>40919553</v>
      </c>
      <c r="C315" s="291">
        <v>468205500</v>
      </c>
      <c r="D315" s="291">
        <v>38182500</v>
      </c>
      <c r="E315" s="291">
        <v>847575000</v>
      </c>
      <c r="F315" s="291">
        <v>1250000000</v>
      </c>
      <c r="G315" s="291">
        <v>96228000</v>
      </c>
      <c r="H315" s="291">
        <v>34876000</v>
      </c>
      <c r="I315" s="291">
        <v>55679287.310000002</v>
      </c>
      <c r="J315" s="291">
        <v>39190950</v>
      </c>
      <c r="K315" s="291">
        <v>1250000000</v>
      </c>
      <c r="L315" s="291">
        <v>41675000</v>
      </c>
      <c r="M315" s="236"/>
    </row>
    <row r="316" spans="1:13" s="225" customFormat="1" ht="12.75" customHeight="1" x14ac:dyDescent="0.25">
      <c r="A316" s="240" t="s">
        <v>2313</v>
      </c>
      <c r="B316" s="292">
        <v>45537</v>
      </c>
      <c r="C316" s="292">
        <v>44846</v>
      </c>
      <c r="D316" s="267">
        <v>47861</v>
      </c>
      <c r="E316" s="292">
        <v>44939</v>
      </c>
      <c r="F316" s="292">
        <v>47157</v>
      </c>
      <c r="G316" s="292">
        <v>46266</v>
      </c>
      <c r="H316" s="292">
        <v>46673</v>
      </c>
      <c r="I316" s="292">
        <v>45295</v>
      </c>
      <c r="J316" s="292">
        <v>46419</v>
      </c>
      <c r="K316" s="292">
        <v>45723</v>
      </c>
      <c r="L316" s="292">
        <v>46545</v>
      </c>
      <c r="M316" s="236"/>
    </row>
    <row r="317" spans="1:13" s="225" customFormat="1" ht="12.75" customHeight="1" x14ac:dyDescent="0.25">
      <c r="A317" s="240" t="s">
        <v>2009</v>
      </c>
      <c r="B317" s="289">
        <v>0.04</v>
      </c>
      <c r="C317" s="289">
        <v>0.04</v>
      </c>
      <c r="D317" s="287">
        <v>4.9050000000000003E-2</v>
      </c>
      <c r="E317" s="289">
        <v>4.8750000000000002E-2</v>
      </c>
      <c r="F317" s="289">
        <v>0.06</v>
      </c>
      <c r="G317" s="289">
        <v>4.3450000000000003E-2</v>
      </c>
      <c r="H317" s="287">
        <v>4.1950000000000001E-2</v>
      </c>
      <c r="I317" s="287">
        <v>5.3800000000000001E-2</v>
      </c>
      <c r="J317" s="287">
        <v>4.24E-2</v>
      </c>
      <c r="K317" s="287">
        <v>5.1249999999999997E-2</v>
      </c>
      <c r="L317" s="287">
        <v>4.3999999999999997E-2</v>
      </c>
      <c r="M317" s="236"/>
    </row>
    <row r="318" spans="1:13" s="225" customFormat="1" ht="12.75" customHeight="1" x14ac:dyDescent="0.25">
      <c r="A318" s="240" t="s">
        <v>2010</v>
      </c>
      <c r="B318" s="287" t="s">
        <v>2314</v>
      </c>
      <c r="C318" s="287" t="s">
        <v>2315</v>
      </c>
      <c r="D318" s="287" t="s">
        <v>2316</v>
      </c>
      <c r="E318" s="287" t="s">
        <v>2317</v>
      </c>
      <c r="F318" s="287" t="s">
        <v>2318</v>
      </c>
      <c r="G318" s="287" t="s">
        <v>2319</v>
      </c>
      <c r="H318" s="287" t="s">
        <v>2320</v>
      </c>
      <c r="I318" s="287" t="s">
        <v>2321</v>
      </c>
      <c r="J318" s="287" t="s">
        <v>2322</v>
      </c>
      <c r="K318" s="287" t="s">
        <v>2323</v>
      </c>
      <c r="L318" s="287" t="s">
        <v>2352</v>
      </c>
      <c r="M318" s="236"/>
    </row>
    <row r="319" spans="1:13" s="225" customFormat="1" ht="12.75" customHeight="1" x14ac:dyDescent="0.25">
      <c r="A319" s="240" t="s">
        <v>2324</v>
      </c>
      <c r="B319" s="293">
        <v>0</v>
      </c>
      <c r="C319" s="293">
        <v>0</v>
      </c>
      <c r="D319" s="293">
        <v>0</v>
      </c>
      <c r="E319" s="293">
        <v>0</v>
      </c>
      <c r="F319" s="293">
        <v>0</v>
      </c>
      <c r="G319" s="293">
        <v>0</v>
      </c>
      <c r="H319" s="293">
        <v>0</v>
      </c>
      <c r="I319" s="293">
        <v>0</v>
      </c>
      <c r="J319" s="293">
        <v>0</v>
      </c>
      <c r="K319" s="293">
        <v>0</v>
      </c>
      <c r="L319" s="293">
        <v>0</v>
      </c>
      <c r="M319" s="236"/>
    </row>
    <row r="320" spans="1:13" s="225" customFormat="1" ht="12.75" customHeight="1" x14ac:dyDescent="0.25">
      <c r="A320" s="393"/>
      <c r="B320" s="394"/>
      <c r="C320" s="394"/>
      <c r="D320" s="394"/>
      <c r="E320" s="394"/>
      <c r="F320" s="394"/>
      <c r="G320" s="394"/>
      <c r="H320" s="394"/>
      <c r="I320" s="394"/>
      <c r="J320" s="394"/>
      <c r="K320" s="394"/>
      <c r="L320" s="394"/>
      <c r="M320" s="236"/>
    </row>
    <row r="321" spans="1:13" s="225" customFormat="1" ht="12.75" customHeight="1" x14ac:dyDescent="0.3">
      <c r="A321" s="247" t="s">
        <v>2254</v>
      </c>
      <c r="B321" s="286" t="s">
        <v>2326</v>
      </c>
      <c r="C321" s="286" t="s">
        <v>2327</v>
      </c>
      <c r="D321" s="286" t="s">
        <v>2328</v>
      </c>
      <c r="E321" s="286" t="s">
        <v>2329</v>
      </c>
      <c r="F321" s="286" t="s">
        <v>2330</v>
      </c>
      <c r="G321" s="286" t="s">
        <v>2331</v>
      </c>
      <c r="H321" s="286" t="s">
        <v>2332</v>
      </c>
      <c r="I321" s="286" t="s">
        <v>2333</v>
      </c>
      <c r="J321" s="286" t="s">
        <v>2361</v>
      </c>
      <c r="K321" s="286" t="s">
        <v>2362</v>
      </c>
      <c r="L321" s="286" t="s">
        <v>2363</v>
      </c>
      <c r="M321" s="236"/>
    </row>
    <row r="322" spans="1:13" s="225" customFormat="1" ht="12.75" customHeight="1" x14ac:dyDescent="0.25">
      <c r="A322" s="240" t="s">
        <v>2265</v>
      </c>
      <c r="B322" s="267">
        <v>40990</v>
      </c>
      <c r="C322" s="267">
        <v>40991</v>
      </c>
      <c r="D322" s="267">
        <v>40998</v>
      </c>
      <c r="E322" s="267">
        <v>41025</v>
      </c>
      <c r="F322" s="267">
        <v>41039</v>
      </c>
      <c r="G322" s="267">
        <v>41071</v>
      </c>
      <c r="H322" s="267">
        <v>42096</v>
      </c>
      <c r="I322" s="267">
        <v>42261</v>
      </c>
      <c r="J322" s="267">
        <v>42391</v>
      </c>
      <c r="K322" s="267">
        <v>42394</v>
      </c>
      <c r="L322" s="267">
        <v>42397</v>
      </c>
      <c r="M322" s="236"/>
    </row>
    <row r="323" spans="1:13" s="225" customFormat="1" ht="12.75" customHeight="1" x14ac:dyDescent="0.25">
      <c r="A323" s="240" t="s">
        <v>2266</v>
      </c>
      <c r="B323" s="290" t="s">
        <v>2267</v>
      </c>
      <c r="C323" s="290" t="s">
        <v>2267</v>
      </c>
      <c r="D323" s="290" t="s">
        <v>2267</v>
      </c>
      <c r="E323" s="290" t="s">
        <v>2267</v>
      </c>
      <c r="F323" s="290" t="s">
        <v>2267</v>
      </c>
      <c r="G323" s="290" t="s">
        <v>2267</v>
      </c>
      <c r="H323" s="290" t="s">
        <v>2267</v>
      </c>
      <c r="I323" s="290" t="s">
        <v>2267</v>
      </c>
      <c r="J323" s="290" t="s">
        <v>2267</v>
      </c>
      <c r="K323" s="290" t="s">
        <v>2267</v>
      </c>
      <c r="L323" s="290" t="s">
        <v>2267</v>
      </c>
      <c r="M323" s="236"/>
    </row>
    <row r="324" spans="1:13" s="225" customFormat="1" ht="12.75" customHeight="1" x14ac:dyDescent="0.25">
      <c r="A324" s="240" t="s">
        <v>2268</v>
      </c>
      <c r="B324" s="290" t="s">
        <v>2267</v>
      </c>
      <c r="C324" s="290" t="s">
        <v>2267</v>
      </c>
      <c r="D324" s="290" t="s">
        <v>2267</v>
      </c>
      <c r="E324" s="290" t="s">
        <v>2267</v>
      </c>
      <c r="F324" s="290" t="s">
        <v>2267</v>
      </c>
      <c r="G324" s="290" t="s">
        <v>2267</v>
      </c>
      <c r="H324" s="290" t="s">
        <v>2267</v>
      </c>
      <c r="I324" s="290" t="s">
        <v>2267</v>
      </c>
      <c r="J324" s="290" t="s">
        <v>2267</v>
      </c>
      <c r="K324" s="290" t="s">
        <v>2267</v>
      </c>
      <c r="L324" s="290" t="s">
        <v>2267</v>
      </c>
      <c r="M324" s="236"/>
    </row>
    <row r="325" spans="1:13" s="225" customFormat="1" ht="12.75" customHeight="1" x14ac:dyDescent="0.25">
      <c r="A325" s="240" t="s">
        <v>2269</v>
      </c>
      <c r="B325" s="290" t="s">
        <v>165</v>
      </c>
      <c r="C325" s="290" t="s">
        <v>169</v>
      </c>
      <c r="D325" s="290" t="s">
        <v>1550</v>
      </c>
      <c r="E325" s="290" t="s">
        <v>165</v>
      </c>
      <c r="F325" s="290" t="s">
        <v>165</v>
      </c>
      <c r="G325" s="290" t="s">
        <v>165</v>
      </c>
      <c r="H325" s="290" t="s">
        <v>1550</v>
      </c>
      <c r="I325" s="290" t="s">
        <v>165</v>
      </c>
      <c r="J325" s="290" t="s">
        <v>165</v>
      </c>
      <c r="K325" s="290" t="s">
        <v>165</v>
      </c>
      <c r="L325" s="290" t="s">
        <v>165</v>
      </c>
      <c r="M325" s="236"/>
    </row>
    <row r="326" spans="1:13" s="225" customFormat="1" ht="12.75" customHeight="1" x14ac:dyDescent="0.25">
      <c r="A326" s="240" t="s">
        <v>2270</v>
      </c>
      <c r="B326" s="291">
        <v>106000000</v>
      </c>
      <c r="C326" s="291">
        <v>1000000000</v>
      </c>
      <c r="D326" s="291">
        <v>1250000000</v>
      </c>
      <c r="E326" s="291">
        <v>40000000</v>
      </c>
      <c r="F326" s="291">
        <v>56000000</v>
      </c>
      <c r="G326" s="291">
        <v>122000000</v>
      </c>
      <c r="H326" s="291">
        <v>500000000</v>
      </c>
      <c r="I326" s="291">
        <v>1250000000</v>
      </c>
      <c r="J326" s="291">
        <v>170000000</v>
      </c>
      <c r="K326" s="291">
        <v>55000000</v>
      </c>
      <c r="L326" s="291">
        <v>50000000</v>
      </c>
      <c r="M326" s="236"/>
    </row>
    <row r="327" spans="1:13" s="225" customFormat="1" ht="12.75" customHeight="1" x14ac:dyDescent="0.25">
      <c r="A327" s="240" t="s">
        <v>2271</v>
      </c>
      <c r="B327" s="291">
        <v>106000000</v>
      </c>
      <c r="C327" s="291">
        <v>1000000000</v>
      </c>
      <c r="D327" s="291">
        <v>1240000000</v>
      </c>
      <c r="E327" s="291">
        <v>40000000</v>
      </c>
      <c r="F327" s="291">
        <v>56000000</v>
      </c>
      <c r="G327" s="291">
        <v>122000000</v>
      </c>
      <c r="H327" s="291">
        <v>500000000</v>
      </c>
      <c r="I327" s="291">
        <v>1250000000</v>
      </c>
      <c r="J327" s="291">
        <v>170000000</v>
      </c>
      <c r="K327" s="291">
        <v>55000000</v>
      </c>
      <c r="L327" s="291">
        <v>50000000</v>
      </c>
      <c r="M327" s="236"/>
    </row>
    <row r="328" spans="1:13" s="225" customFormat="1" ht="12.75" customHeight="1" x14ac:dyDescent="0.25">
      <c r="A328" s="240" t="s">
        <v>2272</v>
      </c>
      <c r="B328" s="360">
        <v>1.2003360941063499</v>
      </c>
      <c r="C328" s="360">
        <v>9.0482999999999993</v>
      </c>
      <c r="D328" s="360">
        <v>1</v>
      </c>
      <c r="E328" s="360">
        <v>1.2221950623319482</v>
      </c>
      <c r="F328" s="360">
        <v>1.2319063751154913</v>
      </c>
      <c r="G328" s="360">
        <v>1.2382367508667658</v>
      </c>
      <c r="H328" s="360">
        <v>1</v>
      </c>
      <c r="I328" s="360">
        <v>1.3679890560875514</v>
      </c>
      <c r="J328" s="360">
        <v>1.3312034078807242</v>
      </c>
      <c r="K328" s="360">
        <v>1.3095861707700367</v>
      </c>
      <c r="L328" s="360">
        <v>1.3157894736842106</v>
      </c>
      <c r="M328" s="236"/>
    </row>
    <row r="329" spans="1:13" s="225" customFormat="1" ht="12.75" customHeight="1" x14ac:dyDescent="0.25">
      <c r="A329" s="240" t="s">
        <v>2273</v>
      </c>
      <c r="B329" s="290" t="s">
        <v>2274</v>
      </c>
      <c r="C329" s="290" t="s">
        <v>2274</v>
      </c>
      <c r="D329" s="290" t="s">
        <v>2274</v>
      </c>
      <c r="E329" s="290" t="s">
        <v>2274</v>
      </c>
      <c r="F329" s="290" t="s">
        <v>2274</v>
      </c>
      <c r="G329" s="290" t="s">
        <v>2274</v>
      </c>
      <c r="H329" s="290" t="s">
        <v>2274</v>
      </c>
      <c r="I329" s="290" t="s">
        <v>2274</v>
      </c>
      <c r="J329" s="290" t="s">
        <v>2274</v>
      </c>
      <c r="K329" s="290" t="s">
        <v>2274</v>
      </c>
      <c r="L329" s="290" t="s">
        <v>2274</v>
      </c>
      <c r="M329" s="236"/>
    </row>
    <row r="330" spans="1:13" s="225" customFormat="1" ht="12.75" customHeight="1" x14ac:dyDescent="0.25">
      <c r="A330" s="240" t="s">
        <v>2275</v>
      </c>
      <c r="B330" s="267">
        <v>46468</v>
      </c>
      <c r="C330" s="267">
        <v>46469</v>
      </c>
      <c r="D330" s="267">
        <v>46476</v>
      </c>
      <c r="E330" s="267">
        <v>45773</v>
      </c>
      <c r="F330" s="267">
        <v>46517</v>
      </c>
      <c r="G330" s="267">
        <v>45819</v>
      </c>
      <c r="H330" s="267">
        <v>44651</v>
      </c>
      <c r="I330" s="267">
        <v>44818</v>
      </c>
      <c r="J330" s="267">
        <v>49696</v>
      </c>
      <c r="K330" s="267">
        <v>49699</v>
      </c>
      <c r="L330" s="267">
        <v>49702</v>
      </c>
      <c r="M330" s="236"/>
    </row>
    <row r="331" spans="1:13" s="225" customFormat="1" ht="12.75" customHeight="1" x14ac:dyDescent="0.25">
      <c r="A331" s="240" t="s">
        <v>2276</v>
      </c>
      <c r="B331" s="267">
        <v>46468</v>
      </c>
      <c r="C331" s="267">
        <v>46469</v>
      </c>
      <c r="D331" s="267">
        <v>46476</v>
      </c>
      <c r="E331" s="267">
        <v>45773</v>
      </c>
      <c r="F331" s="267">
        <v>46517</v>
      </c>
      <c r="G331" s="267">
        <v>45819</v>
      </c>
      <c r="H331" s="267">
        <v>44651</v>
      </c>
      <c r="I331" s="267">
        <v>44818</v>
      </c>
      <c r="J331" s="267">
        <v>49696</v>
      </c>
      <c r="K331" s="267">
        <v>49699</v>
      </c>
      <c r="L331" s="267">
        <v>49702</v>
      </c>
      <c r="M331" s="265" t="s">
        <v>2277</v>
      </c>
    </row>
    <row r="332" spans="1:13" s="225" customFormat="1" ht="12.75" customHeight="1" x14ac:dyDescent="0.25">
      <c r="A332" s="240" t="s">
        <v>2278</v>
      </c>
      <c r="B332" s="290" t="s">
        <v>1983</v>
      </c>
      <c r="C332" s="290" t="s">
        <v>2334</v>
      </c>
      <c r="D332" s="290" t="s">
        <v>2335</v>
      </c>
      <c r="E332" s="290" t="s">
        <v>1983</v>
      </c>
      <c r="F332" s="290" t="s">
        <v>1983</v>
      </c>
      <c r="G332" s="290" t="s">
        <v>1983</v>
      </c>
      <c r="H332" s="290" t="s">
        <v>2336</v>
      </c>
      <c r="I332" s="290" t="s">
        <v>2337</v>
      </c>
      <c r="J332" s="290" t="s">
        <v>2372</v>
      </c>
      <c r="K332" s="290" t="s">
        <v>2373</v>
      </c>
      <c r="L332" s="290" t="s">
        <v>2374</v>
      </c>
      <c r="M332" s="236"/>
    </row>
    <row r="333" spans="1:13" s="225" customFormat="1" ht="12.75" customHeight="1" x14ac:dyDescent="0.25">
      <c r="A333" s="240" t="s">
        <v>2286</v>
      </c>
      <c r="B333" s="290" t="s">
        <v>1983</v>
      </c>
      <c r="C333" s="290" t="s">
        <v>2195</v>
      </c>
      <c r="D333" s="290" t="s">
        <v>2195</v>
      </c>
      <c r="E333" s="290" t="s">
        <v>1983</v>
      </c>
      <c r="F333" s="290" t="s">
        <v>1983</v>
      </c>
      <c r="G333" s="290" t="s">
        <v>1983</v>
      </c>
      <c r="H333" s="290" t="s">
        <v>2195</v>
      </c>
      <c r="I333" s="290" t="s">
        <v>2195</v>
      </c>
      <c r="J333" s="290" t="s">
        <v>2195</v>
      </c>
      <c r="K333" s="290" t="s">
        <v>2195</v>
      </c>
      <c r="L333" s="290" t="s">
        <v>2195</v>
      </c>
      <c r="M333" s="236"/>
    </row>
    <row r="334" spans="1:13" s="225" customFormat="1" ht="12.75" customHeight="1" x14ac:dyDescent="0.25">
      <c r="A334" s="240" t="s">
        <v>2287</v>
      </c>
      <c r="B334" s="290" t="s">
        <v>2288</v>
      </c>
      <c r="C334" s="290" t="s">
        <v>2288</v>
      </c>
      <c r="D334" s="290" t="s">
        <v>2288</v>
      </c>
      <c r="E334" s="290" t="s">
        <v>2288</v>
      </c>
      <c r="F334" s="290" t="s">
        <v>2288</v>
      </c>
      <c r="G334" s="290" t="s">
        <v>2288</v>
      </c>
      <c r="H334" s="290" t="s">
        <v>2288</v>
      </c>
      <c r="I334" s="290" t="s">
        <v>2288</v>
      </c>
      <c r="J334" s="290" t="s">
        <v>2288</v>
      </c>
      <c r="K334" s="290" t="s">
        <v>2288</v>
      </c>
      <c r="L334" s="290" t="s">
        <v>2288</v>
      </c>
      <c r="M334" s="236"/>
    </row>
    <row r="335" spans="1:13" s="225" customFormat="1" ht="12.75" customHeight="1" x14ac:dyDescent="0.25">
      <c r="A335" s="240" t="s">
        <v>2289</v>
      </c>
      <c r="B335" s="288" t="s">
        <v>2339</v>
      </c>
      <c r="C335" s="288" t="s">
        <v>2340</v>
      </c>
      <c r="D335" s="288" t="s">
        <v>2341</v>
      </c>
      <c r="E335" s="288" t="s">
        <v>2342</v>
      </c>
      <c r="F335" s="288" t="s">
        <v>2343</v>
      </c>
      <c r="G335" s="288" t="s">
        <v>2344</v>
      </c>
      <c r="H335" s="288" t="s">
        <v>2345</v>
      </c>
      <c r="I335" s="288" t="s">
        <v>2346</v>
      </c>
      <c r="J335" s="288" t="s">
        <v>2385</v>
      </c>
      <c r="K335" s="288" t="s">
        <v>2386</v>
      </c>
      <c r="L335" s="288" t="s">
        <v>2387</v>
      </c>
      <c r="M335" s="236"/>
    </row>
    <row r="336" spans="1:13" s="225" customFormat="1" ht="12.75" customHeight="1" x14ac:dyDescent="0.25">
      <c r="A336" s="238" t="s">
        <v>2299</v>
      </c>
      <c r="B336" s="289">
        <v>4.0149999999999998E-2</v>
      </c>
      <c r="C336" s="289">
        <v>5.2249999999999998E-2</v>
      </c>
      <c r="D336" s="289">
        <v>4.8750000000000002E-2</v>
      </c>
      <c r="E336" s="289">
        <v>3.5209999999999998E-2</v>
      </c>
      <c r="F336" s="289">
        <v>3.5299999999999998E-2</v>
      </c>
      <c r="G336" s="289">
        <v>2.785E-2</v>
      </c>
      <c r="H336" s="289">
        <v>1.7500000000000002E-2</v>
      </c>
      <c r="I336" s="289">
        <v>6.2500000000000003E-3</v>
      </c>
      <c r="J336" s="287">
        <v>1.6250000000000001E-2</v>
      </c>
      <c r="K336" s="289">
        <v>1.6629999999999999E-2</v>
      </c>
      <c r="L336" s="289">
        <v>1.6580000000000001E-2</v>
      </c>
      <c r="M336" s="236"/>
    </row>
    <row r="337" spans="1:12" s="225" customFormat="1" ht="12.75" customHeight="1" x14ac:dyDescent="0.25">
      <c r="A337" s="240" t="s">
        <v>2300</v>
      </c>
      <c r="B337" s="353" t="s">
        <v>2303</v>
      </c>
      <c r="C337" s="353" t="s">
        <v>2347</v>
      </c>
      <c r="D337" s="353" t="s">
        <v>2348</v>
      </c>
      <c r="E337" s="287" t="s">
        <v>2306</v>
      </c>
      <c r="F337" s="353" t="s">
        <v>2306</v>
      </c>
      <c r="G337" s="353" t="s">
        <v>2349</v>
      </c>
      <c r="H337" s="287" t="s">
        <v>2350</v>
      </c>
      <c r="I337" s="287" t="s">
        <v>2351</v>
      </c>
      <c r="J337" s="354" t="s">
        <v>2398</v>
      </c>
      <c r="K337" s="354" t="s">
        <v>2399</v>
      </c>
      <c r="L337" s="354" t="s">
        <v>2399</v>
      </c>
    </row>
    <row r="338" spans="1:12" s="225" customFormat="1" ht="12.75" customHeight="1" x14ac:dyDescent="0.25">
      <c r="A338" s="240" t="s">
        <v>2310</v>
      </c>
      <c r="B338" s="290" t="s">
        <v>1966</v>
      </c>
      <c r="C338" s="290" t="s">
        <v>1966</v>
      </c>
      <c r="D338" s="290" t="s">
        <v>1966</v>
      </c>
      <c r="E338" s="290" t="s">
        <v>1966</v>
      </c>
      <c r="F338" s="290" t="s">
        <v>1966</v>
      </c>
      <c r="G338" s="290" t="s">
        <v>1966</v>
      </c>
      <c r="H338" s="290" t="s">
        <v>1966</v>
      </c>
      <c r="I338" s="290" t="s">
        <v>1966</v>
      </c>
      <c r="J338" s="290" t="s">
        <v>1966</v>
      </c>
      <c r="K338" s="290" t="s">
        <v>1966</v>
      </c>
      <c r="L338" s="290" t="s">
        <v>1966</v>
      </c>
    </row>
    <row r="339" spans="1:12" s="225" customFormat="1" ht="12.75" customHeight="1" x14ac:dyDescent="0.25">
      <c r="A339" s="240" t="s">
        <v>2311</v>
      </c>
      <c r="B339" s="290" t="s">
        <v>1550</v>
      </c>
      <c r="C339" s="290" t="s">
        <v>1550</v>
      </c>
      <c r="D339" s="290" t="s">
        <v>1550</v>
      </c>
      <c r="E339" s="290" t="s">
        <v>1550</v>
      </c>
      <c r="F339" s="290" t="s">
        <v>1550</v>
      </c>
      <c r="G339" s="290" t="s">
        <v>1550</v>
      </c>
      <c r="H339" s="290" t="s">
        <v>1550</v>
      </c>
      <c r="I339" s="290" t="s">
        <v>1550</v>
      </c>
      <c r="J339" s="290" t="s">
        <v>1550</v>
      </c>
      <c r="K339" s="290" t="s">
        <v>1550</v>
      </c>
      <c r="L339" s="290" t="s">
        <v>1550</v>
      </c>
    </row>
    <row r="340" spans="1:12" s="225" customFormat="1" ht="12.75" customHeight="1" x14ac:dyDescent="0.25">
      <c r="A340" s="240" t="s">
        <v>2312</v>
      </c>
      <c r="B340" s="291">
        <v>88308600</v>
      </c>
      <c r="C340" s="291">
        <v>110518171.94</v>
      </c>
      <c r="D340" s="291">
        <v>1240000000</v>
      </c>
      <c r="E340" s="291">
        <v>32728000</v>
      </c>
      <c r="F340" s="291">
        <v>45458000</v>
      </c>
      <c r="G340" s="291">
        <v>98527200</v>
      </c>
      <c r="H340" s="291">
        <v>500000000</v>
      </c>
      <c r="I340" s="291">
        <v>913750000</v>
      </c>
      <c r="J340" s="291">
        <v>127700000</v>
      </c>
      <c r="K340" s="291">
        <v>42000000</v>
      </c>
      <c r="L340" s="291">
        <v>38000000</v>
      </c>
    </row>
    <row r="341" spans="1:12" s="225" customFormat="1" ht="12.75" customHeight="1" x14ac:dyDescent="0.25">
      <c r="A341" s="240" t="s">
        <v>2313</v>
      </c>
      <c r="B341" s="292">
        <v>46468</v>
      </c>
      <c r="C341" s="292">
        <v>46469</v>
      </c>
      <c r="D341" s="292">
        <v>46476</v>
      </c>
      <c r="E341" s="292">
        <v>45773</v>
      </c>
      <c r="F341" s="292">
        <v>46517</v>
      </c>
      <c r="G341" s="292">
        <v>45819</v>
      </c>
      <c r="H341" s="292">
        <v>44651</v>
      </c>
      <c r="I341" s="292">
        <v>44818</v>
      </c>
      <c r="J341" s="292">
        <v>49696</v>
      </c>
      <c r="K341" s="292">
        <v>49699</v>
      </c>
      <c r="L341" s="292">
        <v>49702</v>
      </c>
    </row>
    <row r="342" spans="1:12" s="225" customFormat="1" ht="12.75" customHeight="1" x14ac:dyDescent="0.25">
      <c r="A342" s="240" t="s">
        <v>2009</v>
      </c>
      <c r="B342" s="287">
        <v>4.0149999999999998E-2</v>
      </c>
      <c r="C342" s="287">
        <v>5.2249999999999998E-2</v>
      </c>
      <c r="D342" s="287">
        <v>4.8750000000000002E-2</v>
      </c>
      <c r="E342" s="287">
        <v>3.5209999999999998E-2</v>
      </c>
      <c r="F342" s="287">
        <v>3.5299999999999998E-2</v>
      </c>
      <c r="G342" s="287">
        <v>2.785E-2</v>
      </c>
      <c r="H342" s="287">
        <v>1.7500000000000002E-2</v>
      </c>
      <c r="I342" s="287">
        <v>6.2500000000000003E-3</v>
      </c>
      <c r="J342" s="287">
        <v>1.6250000000000001E-2</v>
      </c>
      <c r="K342" s="287">
        <v>1.6629999999999999E-2</v>
      </c>
      <c r="L342" s="287">
        <v>1.6580000000000001E-2</v>
      </c>
    </row>
    <row r="343" spans="1:12" s="225" customFormat="1" ht="12.75" customHeight="1" x14ac:dyDescent="0.25">
      <c r="A343" s="240" t="s">
        <v>2010</v>
      </c>
      <c r="B343" s="287" t="s">
        <v>2353</v>
      </c>
      <c r="C343" s="287" t="s">
        <v>2354</v>
      </c>
      <c r="D343" s="287" t="s">
        <v>2355</v>
      </c>
      <c r="E343" s="287" t="s">
        <v>2356</v>
      </c>
      <c r="F343" s="287" t="s">
        <v>2357</v>
      </c>
      <c r="G343" s="287" t="s">
        <v>2358</v>
      </c>
      <c r="H343" s="287" t="s">
        <v>2359</v>
      </c>
      <c r="I343" s="287" t="s">
        <v>2360</v>
      </c>
      <c r="J343" s="287" t="s">
        <v>2405</v>
      </c>
      <c r="K343" s="287" t="s">
        <v>2406</v>
      </c>
      <c r="L343" s="287" t="s">
        <v>2407</v>
      </c>
    </row>
    <row r="344" spans="1:12" s="225" customFormat="1" ht="12.75" customHeight="1" x14ac:dyDescent="0.25">
      <c r="A344" s="240" t="s">
        <v>2324</v>
      </c>
      <c r="B344" s="293">
        <v>0</v>
      </c>
      <c r="C344" s="293">
        <v>0</v>
      </c>
      <c r="D344" s="293">
        <v>0</v>
      </c>
      <c r="E344" s="293">
        <v>0</v>
      </c>
      <c r="F344" s="293">
        <v>0</v>
      </c>
      <c r="G344" s="293">
        <v>0</v>
      </c>
      <c r="H344" s="293">
        <v>0</v>
      </c>
      <c r="I344" s="293">
        <v>0</v>
      </c>
      <c r="J344" s="293">
        <v>0</v>
      </c>
      <c r="K344" s="293">
        <v>0</v>
      </c>
      <c r="L344" s="293">
        <v>0</v>
      </c>
    </row>
    <row r="345" spans="1:12" s="225" customFormat="1" ht="12.75" customHeight="1" x14ac:dyDescent="0.25">
      <c r="A345" s="393"/>
      <c r="B345" s="394"/>
      <c r="C345" s="394"/>
      <c r="D345" s="394"/>
      <c r="E345" s="394"/>
      <c r="F345" s="394"/>
      <c r="G345" s="394"/>
      <c r="H345" s="394"/>
      <c r="I345" s="394"/>
      <c r="J345" s="394"/>
      <c r="K345" s="394"/>
      <c r="L345" s="394"/>
    </row>
    <row r="346" spans="1:12" s="225" customFormat="1" ht="12.75" customHeight="1" x14ac:dyDescent="0.3">
      <c r="A346" s="247" t="s">
        <v>2254</v>
      </c>
      <c r="B346" s="286" t="s">
        <v>2364</v>
      </c>
      <c r="C346" s="286" t="s">
        <v>2365</v>
      </c>
      <c r="D346" s="286" t="s">
        <v>2366</v>
      </c>
      <c r="E346" s="286" t="s">
        <v>2367</v>
      </c>
      <c r="F346" s="286" t="s">
        <v>2368</v>
      </c>
      <c r="G346" s="286" t="s">
        <v>2369</v>
      </c>
      <c r="H346" s="286" t="s">
        <v>2370</v>
      </c>
      <c r="I346" s="286" t="s">
        <v>2371</v>
      </c>
      <c r="J346" s="286" t="s">
        <v>2416</v>
      </c>
      <c r="K346" s="286" t="s">
        <v>2417</v>
      </c>
      <c r="L346" s="286" t="s">
        <v>2418</v>
      </c>
    </row>
    <row r="347" spans="1:12" s="225" customFormat="1" ht="12.75" customHeight="1" x14ac:dyDescent="0.25">
      <c r="A347" s="240" t="s">
        <v>2265</v>
      </c>
      <c r="B347" s="267">
        <v>42401</v>
      </c>
      <c r="C347" s="267">
        <v>42471</v>
      </c>
      <c r="D347" s="267">
        <v>43185</v>
      </c>
      <c r="E347" s="267">
        <v>43186</v>
      </c>
      <c r="F347" s="267">
        <v>43356</v>
      </c>
      <c r="G347" s="267">
        <v>43419</v>
      </c>
      <c r="H347" s="267">
        <v>43479</v>
      </c>
      <c r="I347" s="267">
        <v>43549</v>
      </c>
      <c r="J347" s="267">
        <v>43601</v>
      </c>
      <c r="K347" s="267">
        <v>43634</v>
      </c>
      <c r="L347" s="267">
        <v>43670</v>
      </c>
    </row>
    <row r="348" spans="1:12" s="225" customFormat="1" ht="12.75" customHeight="1" x14ac:dyDescent="0.25">
      <c r="A348" s="240" t="s">
        <v>2266</v>
      </c>
      <c r="B348" s="290" t="s">
        <v>2267</v>
      </c>
      <c r="C348" s="290" t="s">
        <v>2267</v>
      </c>
      <c r="D348" s="290" t="s">
        <v>2267</v>
      </c>
      <c r="E348" s="290" t="s">
        <v>2267</v>
      </c>
      <c r="F348" s="290" t="s">
        <v>2267</v>
      </c>
      <c r="G348" s="290" t="s">
        <v>2267</v>
      </c>
      <c r="H348" s="290" t="s">
        <v>2267</v>
      </c>
      <c r="I348" s="290" t="s">
        <v>2267</v>
      </c>
      <c r="J348" s="290" t="s">
        <v>2267</v>
      </c>
      <c r="K348" s="290" t="s">
        <v>2267</v>
      </c>
      <c r="L348" s="290" t="s">
        <v>2267</v>
      </c>
    </row>
    <row r="349" spans="1:12" s="225" customFormat="1" ht="12.75" customHeight="1" x14ac:dyDescent="0.25">
      <c r="A349" s="240" t="s">
        <v>2268</v>
      </c>
      <c r="B349" s="290" t="s">
        <v>2267</v>
      </c>
      <c r="C349" s="290" t="s">
        <v>2267</v>
      </c>
      <c r="D349" s="290" t="s">
        <v>2267</v>
      </c>
      <c r="E349" s="290" t="s">
        <v>2267</v>
      </c>
      <c r="F349" s="290" t="s">
        <v>2267</v>
      </c>
      <c r="G349" s="290" t="s">
        <v>2267</v>
      </c>
      <c r="H349" s="290" t="s">
        <v>2267</v>
      </c>
      <c r="I349" s="290" t="s">
        <v>2267</v>
      </c>
      <c r="J349" s="290" t="s">
        <v>2267</v>
      </c>
      <c r="K349" s="290" t="s">
        <v>2267</v>
      </c>
      <c r="L349" s="290" t="s">
        <v>2267</v>
      </c>
    </row>
    <row r="350" spans="1:12" s="225" customFormat="1" ht="12.75" customHeight="1" x14ac:dyDescent="0.25">
      <c r="A350" s="240" t="s">
        <v>2269</v>
      </c>
      <c r="B350" s="290" t="s">
        <v>165</v>
      </c>
      <c r="C350" s="290" t="s">
        <v>165</v>
      </c>
      <c r="D350" s="290" t="s">
        <v>165</v>
      </c>
      <c r="E350" s="290" t="s">
        <v>1550</v>
      </c>
      <c r="F350" s="290" t="s">
        <v>1550</v>
      </c>
      <c r="G350" s="290" t="s">
        <v>1551</v>
      </c>
      <c r="H350" s="290" t="s">
        <v>1550</v>
      </c>
      <c r="I350" s="290" t="s">
        <v>165</v>
      </c>
      <c r="J350" s="290" t="s">
        <v>1550</v>
      </c>
      <c r="K350" s="290" t="s">
        <v>165</v>
      </c>
      <c r="L350" s="290" t="s">
        <v>1551</v>
      </c>
    </row>
    <row r="351" spans="1:12" s="225" customFormat="1" ht="12.75" customHeight="1" x14ac:dyDescent="0.25">
      <c r="A351" s="240" t="s">
        <v>2270</v>
      </c>
      <c r="B351" s="291">
        <v>50000000</v>
      </c>
      <c r="C351" s="291">
        <v>1250000000</v>
      </c>
      <c r="D351" s="291">
        <v>1000000000</v>
      </c>
      <c r="E351" s="291">
        <v>1000000000</v>
      </c>
      <c r="F351" s="291">
        <v>750000000</v>
      </c>
      <c r="G351" s="291">
        <v>750000000</v>
      </c>
      <c r="H351" s="291">
        <v>750000000</v>
      </c>
      <c r="I351" s="291">
        <v>1500000000</v>
      </c>
      <c r="J351" s="291">
        <v>1250000000</v>
      </c>
      <c r="K351" s="291">
        <v>1000000000</v>
      </c>
      <c r="L351" s="291">
        <v>1000000000</v>
      </c>
    </row>
    <row r="352" spans="1:12" s="225" customFormat="1" ht="12.75" customHeight="1" x14ac:dyDescent="0.25">
      <c r="A352" s="240" t="s">
        <v>2271</v>
      </c>
      <c r="B352" s="291">
        <v>50000000</v>
      </c>
      <c r="C352" s="291">
        <v>1250000000</v>
      </c>
      <c r="D352" s="291">
        <v>1000000000</v>
      </c>
      <c r="E352" s="291">
        <v>1000000000</v>
      </c>
      <c r="F352" s="291">
        <v>0</v>
      </c>
      <c r="G352" s="291">
        <v>750000000</v>
      </c>
      <c r="H352" s="291">
        <v>750000000</v>
      </c>
      <c r="I352" s="291">
        <v>1500000000</v>
      </c>
      <c r="J352" s="291">
        <v>1250000000</v>
      </c>
      <c r="K352" s="291">
        <v>1000000000</v>
      </c>
      <c r="L352" s="291">
        <v>1000000000</v>
      </c>
    </row>
    <row r="353" spans="1:13" s="225" customFormat="1" ht="12.75" customHeight="1" x14ac:dyDescent="0.25">
      <c r="A353" s="240" t="s">
        <v>2272</v>
      </c>
      <c r="B353" s="360">
        <v>1.3175230566534915</v>
      </c>
      <c r="C353" s="360">
        <v>1.2534469791927803</v>
      </c>
      <c r="D353" s="360">
        <v>1.1299435028248588</v>
      </c>
      <c r="E353" s="360">
        <v>1</v>
      </c>
      <c r="F353" s="360">
        <v>1</v>
      </c>
      <c r="G353" s="360">
        <v>1.3024500000000001</v>
      </c>
      <c r="H353" s="360">
        <v>1</v>
      </c>
      <c r="I353" s="360">
        <v>1.167</v>
      </c>
      <c r="J353" s="360">
        <v>1</v>
      </c>
      <c r="K353" s="360">
        <v>1.1230011980000001</v>
      </c>
      <c r="L353" s="360">
        <v>1.2406999999999999</v>
      </c>
      <c r="M353" s="236"/>
    </row>
    <row r="354" spans="1:13" s="225" customFormat="1" ht="12.75" customHeight="1" x14ac:dyDescent="0.25">
      <c r="A354" s="240" t="s">
        <v>2273</v>
      </c>
      <c r="B354" s="290" t="s">
        <v>2274</v>
      </c>
      <c r="C354" s="290" t="s">
        <v>2274</v>
      </c>
      <c r="D354" s="290" t="s">
        <v>2274</v>
      </c>
      <c r="E354" s="290" t="s">
        <v>2274</v>
      </c>
      <c r="F354" s="290" t="s">
        <v>2274</v>
      </c>
      <c r="G354" s="290" t="s">
        <v>2274</v>
      </c>
      <c r="H354" s="290" t="s">
        <v>2274</v>
      </c>
      <c r="I354" s="290" t="s">
        <v>2274</v>
      </c>
      <c r="J354" s="290" t="s">
        <v>2274</v>
      </c>
      <c r="K354" s="290" t="s">
        <v>2274</v>
      </c>
      <c r="L354" s="290" t="s">
        <v>2274</v>
      </c>
      <c r="M354" s="236"/>
    </row>
    <row r="355" spans="1:13" s="225" customFormat="1" ht="12.75" customHeight="1" x14ac:dyDescent="0.25">
      <c r="A355" s="240" t="s">
        <v>2275</v>
      </c>
      <c r="B355" s="267">
        <v>47880</v>
      </c>
      <c r="C355" s="267">
        <v>45027</v>
      </c>
      <c r="D355" s="267">
        <v>45742</v>
      </c>
      <c r="E355" s="267">
        <v>45012</v>
      </c>
      <c r="F355" s="267">
        <v>44452</v>
      </c>
      <c r="G355" s="267">
        <v>44515</v>
      </c>
      <c r="H355" s="267">
        <v>44575</v>
      </c>
      <c r="I355" s="267">
        <v>45376</v>
      </c>
      <c r="J355" s="267">
        <v>45428</v>
      </c>
      <c r="K355" s="267">
        <v>46191</v>
      </c>
      <c r="L355" s="267">
        <v>44766</v>
      </c>
      <c r="M355" s="236"/>
    </row>
    <row r="356" spans="1:13" s="225" customFormat="1" ht="12.75" customHeight="1" x14ac:dyDescent="0.25">
      <c r="A356" s="240" t="s">
        <v>2276</v>
      </c>
      <c r="B356" s="267">
        <v>47880</v>
      </c>
      <c r="C356" s="267">
        <v>45027</v>
      </c>
      <c r="D356" s="267">
        <v>45742</v>
      </c>
      <c r="E356" s="267">
        <v>45012</v>
      </c>
      <c r="F356" s="267">
        <v>44452</v>
      </c>
      <c r="G356" s="267">
        <v>44515</v>
      </c>
      <c r="H356" s="267">
        <v>44575</v>
      </c>
      <c r="I356" s="267">
        <v>45376</v>
      </c>
      <c r="J356" s="267">
        <v>45428</v>
      </c>
      <c r="K356" s="267">
        <v>46191</v>
      </c>
      <c r="L356" s="267">
        <v>44766</v>
      </c>
      <c r="M356" s="265" t="s">
        <v>2277</v>
      </c>
    </row>
    <row r="357" spans="1:13" s="225" customFormat="1" ht="12.75" customHeight="1" x14ac:dyDescent="0.25">
      <c r="A357" s="240" t="s">
        <v>2278</v>
      </c>
      <c r="B357" s="290" t="s">
        <v>2375</v>
      </c>
      <c r="C357" s="290" t="s">
        <v>2376</v>
      </c>
      <c r="D357" s="290" t="s">
        <v>2377</v>
      </c>
      <c r="E357" s="290" t="s">
        <v>2378</v>
      </c>
      <c r="F357" s="290" t="s">
        <v>2379</v>
      </c>
      <c r="G357" s="290" t="s">
        <v>2380</v>
      </c>
      <c r="H357" s="290" t="s">
        <v>2381</v>
      </c>
      <c r="I357" s="290" t="s">
        <v>2382</v>
      </c>
      <c r="J357" s="290" t="s">
        <v>2421</v>
      </c>
      <c r="K357" s="290" t="s">
        <v>2422</v>
      </c>
      <c r="L357" s="290" t="s">
        <v>2423</v>
      </c>
      <c r="M357" s="236"/>
    </row>
    <row r="358" spans="1:13" s="225" customFormat="1" ht="12.75" customHeight="1" x14ac:dyDescent="0.25">
      <c r="A358" s="240" t="s">
        <v>2286</v>
      </c>
      <c r="B358" s="290" t="s">
        <v>2195</v>
      </c>
      <c r="C358" s="290" t="s">
        <v>2195</v>
      </c>
      <c r="D358" s="290" t="s">
        <v>2195</v>
      </c>
      <c r="E358" s="290" t="s">
        <v>2195</v>
      </c>
      <c r="F358" s="290" t="s">
        <v>2195</v>
      </c>
      <c r="G358" s="290" t="s">
        <v>2195</v>
      </c>
      <c r="H358" s="290" t="s">
        <v>2195</v>
      </c>
      <c r="I358" s="290" t="s">
        <v>2195</v>
      </c>
      <c r="J358" s="290" t="s">
        <v>2195</v>
      </c>
      <c r="K358" s="290" t="s">
        <v>2195</v>
      </c>
      <c r="L358" s="290" t="s">
        <v>2195</v>
      </c>
      <c r="M358" s="236"/>
    </row>
    <row r="359" spans="1:13" s="225" customFormat="1" ht="12.75" customHeight="1" x14ac:dyDescent="0.25">
      <c r="A359" s="240" t="s">
        <v>2287</v>
      </c>
      <c r="B359" s="290" t="s">
        <v>2288</v>
      </c>
      <c r="C359" s="290" t="s">
        <v>2288</v>
      </c>
      <c r="D359" s="290" t="s">
        <v>2288</v>
      </c>
      <c r="E359" s="290" t="s">
        <v>2383</v>
      </c>
      <c r="F359" s="290" t="s">
        <v>2383</v>
      </c>
      <c r="G359" s="290" t="s">
        <v>2384</v>
      </c>
      <c r="H359" s="290" t="s">
        <v>2383</v>
      </c>
      <c r="I359" s="290" t="s">
        <v>2288</v>
      </c>
      <c r="J359" s="290" t="s">
        <v>2383</v>
      </c>
      <c r="K359" s="290" t="s">
        <v>2288</v>
      </c>
      <c r="L359" s="290" t="s">
        <v>2384</v>
      </c>
      <c r="M359" s="236"/>
    </row>
    <row r="360" spans="1:13" s="225" customFormat="1" ht="12.75" customHeight="1" x14ac:dyDescent="0.25">
      <c r="A360" s="240" t="s">
        <v>2289</v>
      </c>
      <c r="B360" s="288" t="s">
        <v>2297</v>
      </c>
      <c r="C360" s="288" t="s">
        <v>2388</v>
      </c>
      <c r="D360" s="288" t="s">
        <v>2389</v>
      </c>
      <c r="E360" s="355" t="s">
        <v>2390</v>
      </c>
      <c r="F360" s="355" t="s">
        <v>2391</v>
      </c>
      <c r="G360" s="290" t="s">
        <v>2392</v>
      </c>
      <c r="H360" s="355" t="s">
        <v>2393</v>
      </c>
      <c r="I360" s="290" t="s">
        <v>2394</v>
      </c>
      <c r="J360" s="355" t="s">
        <v>2426</v>
      </c>
      <c r="K360" s="290" t="s">
        <v>2427</v>
      </c>
      <c r="L360" s="288" t="s">
        <v>2428</v>
      </c>
      <c r="M360" s="236"/>
    </row>
    <row r="361" spans="1:13" s="225" customFormat="1" ht="12.75" customHeight="1" x14ac:dyDescent="0.25">
      <c r="A361" s="238" t="s">
        <v>2299</v>
      </c>
      <c r="B361" s="289">
        <v>1.35E-2</v>
      </c>
      <c r="C361" s="289">
        <v>5.0000000000000001E-3</v>
      </c>
      <c r="D361" s="287">
        <v>6.2500000000000003E-3</v>
      </c>
      <c r="E361" s="287" t="s">
        <v>2395</v>
      </c>
      <c r="F361" s="287" t="s">
        <v>2396</v>
      </c>
      <c r="G361" s="287">
        <v>3.3750000000000002E-2</v>
      </c>
      <c r="H361" s="287" t="s">
        <v>2397</v>
      </c>
      <c r="I361" s="287">
        <v>2.5000000000000001E-3</v>
      </c>
      <c r="J361" s="287" t="s">
        <v>2431</v>
      </c>
      <c r="K361" s="287">
        <v>1.25E-3</v>
      </c>
      <c r="L361" s="287">
        <v>2.1250000000000002E-2</v>
      </c>
      <c r="M361" s="236"/>
    </row>
    <row r="362" spans="1:13" s="225" customFormat="1" ht="12.75" customHeight="1" x14ac:dyDescent="0.25">
      <c r="A362" s="240" t="s">
        <v>2300</v>
      </c>
      <c r="B362" s="353" t="s">
        <v>2400</v>
      </c>
      <c r="C362" s="353" t="s">
        <v>2401</v>
      </c>
      <c r="D362" s="353" t="s">
        <v>2402</v>
      </c>
      <c r="E362" s="287" t="s">
        <v>2395</v>
      </c>
      <c r="F362" s="287" t="s">
        <v>2396</v>
      </c>
      <c r="G362" s="287" t="s">
        <v>2403</v>
      </c>
      <c r="H362" s="353" t="s">
        <v>2397</v>
      </c>
      <c r="I362" s="353" t="s">
        <v>2404</v>
      </c>
      <c r="J362" s="353" t="s">
        <v>2431</v>
      </c>
      <c r="K362" s="353" t="s">
        <v>2433</v>
      </c>
      <c r="L362" s="353" t="s">
        <v>2434</v>
      </c>
      <c r="M362" s="236"/>
    </row>
    <row r="363" spans="1:13" s="225" customFormat="1" ht="12.75" customHeight="1" x14ac:dyDescent="0.25">
      <c r="A363" s="240" t="s">
        <v>2310</v>
      </c>
      <c r="B363" s="290" t="s">
        <v>1966</v>
      </c>
      <c r="C363" s="290" t="s">
        <v>1966</v>
      </c>
      <c r="D363" s="290" t="s">
        <v>1966</v>
      </c>
      <c r="E363" s="290" t="s">
        <v>1966</v>
      </c>
      <c r="F363" s="290" t="s">
        <v>1966</v>
      </c>
      <c r="G363" s="290" t="s">
        <v>1966</v>
      </c>
      <c r="H363" s="290" t="s">
        <v>1966</v>
      </c>
      <c r="I363" s="290" t="s">
        <v>1966</v>
      </c>
      <c r="J363" s="290" t="s">
        <v>1966</v>
      </c>
      <c r="K363" s="290" t="s">
        <v>1966</v>
      </c>
      <c r="L363" s="290" t="s">
        <v>1966</v>
      </c>
      <c r="M363" s="236"/>
    </row>
    <row r="364" spans="1:13" s="225" customFormat="1" ht="12.75" customHeight="1" x14ac:dyDescent="0.25">
      <c r="A364" s="240" t="s">
        <v>2311</v>
      </c>
      <c r="B364" s="290" t="s">
        <v>1550</v>
      </c>
      <c r="C364" s="290" t="s">
        <v>1550</v>
      </c>
      <c r="D364" s="290" t="s">
        <v>1550</v>
      </c>
      <c r="E364" s="290" t="s">
        <v>1550</v>
      </c>
      <c r="F364" s="290" t="s">
        <v>1550</v>
      </c>
      <c r="G364" s="290" t="s">
        <v>1550</v>
      </c>
      <c r="H364" s="290" t="s">
        <v>1550</v>
      </c>
      <c r="I364" s="290" t="s">
        <v>1550</v>
      </c>
      <c r="J364" s="290" t="s">
        <v>1550</v>
      </c>
      <c r="K364" s="290" t="s">
        <v>1550</v>
      </c>
      <c r="L364" s="290" t="s">
        <v>1550</v>
      </c>
      <c r="M364" s="236"/>
    </row>
    <row r="365" spans="1:13" s="225" customFormat="1" ht="12.75" customHeight="1" x14ac:dyDescent="0.25">
      <c r="A365" s="240" t="s">
        <v>2312</v>
      </c>
      <c r="B365" s="291">
        <v>37970000</v>
      </c>
      <c r="C365" s="291">
        <v>997250000</v>
      </c>
      <c r="D365" s="291">
        <v>885000000</v>
      </c>
      <c r="E365" s="291">
        <v>1000000000</v>
      </c>
      <c r="F365" s="291">
        <v>0</v>
      </c>
      <c r="G365" s="291">
        <v>575837844</v>
      </c>
      <c r="H365" s="291">
        <v>750000000</v>
      </c>
      <c r="I365" s="291">
        <v>1285347043.7</v>
      </c>
      <c r="J365" s="291">
        <v>1250000000</v>
      </c>
      <c r="K365" s="291">
        <v>890471000</v>
      </c>
      <c r="L365" s="291">
        <v>805996614.80999994</v>
      </c>
      <c r="M365" s="236"/>
    </row>
    <row r="366" spans="1:13" s="225" customFormat="1" ht="12.75" customHeight="1" x14ac:dyDescent="0.25">
      <c r="A366" s="240" t="s">
        <v>2313</v>
      </c>
      <c r="B366" s="292">
        <v>47880</v>
      </c>
      <c r="C366" s="292">
        <v>45027</v>
      </c>
      <c r="D366" s="292">
        <v>45742</v>
      </c>
      <c r="E366" s="292">
        <v>45012</v>
      </c>
      <c r="F366" s="292">
        <v>44452</v>
      </c>
      <c r="G366" s="292">
        <v>44515</v>
      </c>
      <c r="H366" s="292">
        <v>44575</v>
      </c>
      <c r="I366" s="292">
        <v>45376</v>
      </c>
      <c r="J366" s="292">
        <v>45428</v>
      </c>
      <c r="K366" s="292">
        <v>46191</v>
      </c>
      <c r="L366" s="292">
        <v>44766</v>
      </c>
      <c r="M366" s="236"/>
    </row>
    <row r="367" spans="1:13" s="225" customFormat="1" ht="12.75" customHeight="1" x14ac:dyDescent="0.25">
      <c r="A367" s="240" t="s">
        <v>2009</v>
      </c>
      <c r="B367" s="287">
        <v>1.35E-2</v>
      </c>
      <c r="C367" s="287">
        <v>5.0000000000000001E-3</v>
      </c>
      <c r="D367" s="287">
        <v>6.2500000000000003E-3</v>
      </c>
      <c r="E367" s="287" t="s">
        <v>2395</v>
      </c>
      <c r="F367" s="287" t="s">
        <v>2396</v>
      </c>
      <c r="G367" s="287">
        <v>3.3750000000000002E-2</v>
      </c>
      <c r="H367" s="287" t="s">
        <v>2397</v>
      </c>
      <c r="I367" s="287">
        <v>2.5000000000000001E-3</v>
      </c>
      <c r="J367" s="287" t="s">
        <v>2431</v>
      </c>
      <c r="K367" s="287">
        <v>1.25E-3</v>
      </c>
      <c r="L367" s="287">
        <v>2.1250000000000002E-2</v>
      </c>
      <c r="M367" s="236"/>
    </row>
    <row r="368" spans="1:13" s="225" customFormat="1" ht="12.75" customHeight="1" x14ac:dyDescent="0.25">
      <c r="A368" s="240" t="s">
        <v>2010</v>
      </c>
      <c r="B368" s="287" t="s">
        <v>2408</v>
      </c>
      <c r="C368" s="287" t="s">
        <v>2409</v>
      </c>
      <c r="D368" s="287" t="s">
        <v>2410</v>
      </c>
      <c r="E368" s="287" t="s">
        <v>2411</v>
      </c>
      <c r="F368" s="287" t="s">
        <v>2412</v>
      </c>
      <c r="G368" s="287" t="s">
        <v>2413</v>
      </c>
      <c r="H368" s="287" t="s">
        <v>2414</v>
      </c>
      <c r="I368" s="287" t="s">
        <v>2415</v>
      </c>
      <c r="J368" s="287" t="s">
        <v>2435</v>
      </c>
      <c r="K368" s="287" t="s">
        <v>2436</v>
      </c>
      <c r="L368" s="287" t="s">
        <v>2437</v>
      </c>
      <c r="M368" s="236"/>
    </row>
    <row r="369" spans="1:14" s="225" customFormat="1" ht="12.75" customHeight="1" x14ac:dyDescent="0.25">
      <c r="A369" s="240" t="s">
        <v>2324</v>
      </c>
      <c r="B369" s="293">
        <v>0</v>
      </c>
      <c r="C369" s="293">
        <v>0</v>
      </c>
      <c r="D369" s="293">
        <v>0</v>
      </c>
      <c r="E369" s="293">
        <v>0</v>
      </c>
      <c r="F369" s="293">
        <v>0</v>
      </c>
      <c r="G369" s="293">
        <v>0</v>
      </c>
      <c r="H369" s="293">
        <v>0</v>
      </c>
      <c r="I369" s="293">
        <v>0</v>
      </c>
      <c r="J369" s="293">
        <v>0</v>
      </c>
      <c r="K369" s="293">
        <v>0</v>
      </c>
      <c r="L369" s="293">
        <v>0</v>
      </c>
      <c r="M369" s="236"/>
      <c r="N369" s="236"/>
    </row>
    <row r="370" spans="1:14" s="225" customFormat="1" ht="12.75" customHeight="1" x14ac:dyDescent="0.25">
      <c r="A370" s="393"/>
      <c r="B370" s="394"/>
      <c r="C370" s="394"/>
      <c r="D370" s="394"/>
      <c r="E370" s="394"/>
      <c r="F370" s="394"/>
      <c r="G370" s="394"/>
      <c r="H370" s="394"/>
      <c r="I370" s="394"/>
      <c r="J370" s="394"/>
      <c r="K370" s="394"/>
      <c r="L370" s="394"/>
      <c r="M370" s="236"/>
      <c r="N370" s="236"/>
    </row>
    <row r="371" spans="1:14" s="225" customFormat="1" ht="12.75" customHeight="1" x14ac:dyDescent="0.3">
      <c r="A371" s="247" t="s">
        <v>2254</v>
      </c>
      <c r="B371" s="286" t="s">
        <v>2419</v>
      </c>
      <c r="C371" s="286" t="s">
        <v>2420</v>
      </c>
      <c r="D371" s="286" t="s">
        <v>2576</v>
      </c>
      <c r="E371" s="286" t="s">
        <v>2577</v>
      </c>
      <c r="F371" s="286" t="s">
        <v>2578</v>
      </c>
      <c r="G371" s="395"/>
      <c r="H371" s="395"/>
      <c r="I371" s="395"/>
      <c r="J371" s="395"/>
      <c r="K371" s="395"/>
      <c r="L371" s="395"/>
      <c r="M371" s="236"/>
      <c r="N371" s="236"/>
    </row>
    <row r="372" spans="1:14" s="225" customFormat="1" ht="12.75" customHeight="1" x14ac:dyDescent="0.25">
      <c r="A372" s="240" t="s">
        <v>2265</v>
      </c>
      <c r="B372" s="267">
        <v>43731</v>
      </c>
      <c r="C372" s="267">
        <v>43864</v>
      </c>
      <c r="D372" s="267">
        <v>44417</v>
      </c>
      <c r="E372" s="267">
        <v>44417</v>
      </c>
      <c r="F372" s="267">
        <v>44417</v>
      </c>
      <c r="G372" s="396"/>
      <c r="H372" s="396"/>
      <c r="I372" s="396"/>
      <c r="J372" s="396"/>
      <c r="K372" s="396"/>
      <c r="L372" s="396"/>
      <c r="M372" s="236"/>
      <c r="N372" s="236"/>
    </row>
    <row r="373" spans="1:14" s="225" customFormat="1" ht="12.75" customHeight="1" x14ac:dyDescent="0.25">
      <c r="A373" s="240" t="s">
        <v>2266</v>
      </c>
      <c r="B373" s="290" t="s">
        <v>2267</v>
      </c>
      <c r="C373" s="290" t="s">
        <v>2267</v>
      </c>
      <c r="D373" s="290" t="s">
        <v>2267</v>
      </c>
      <c r="E373" s="290" t="s">
        <v>2267</v>
      </c>
      <c r="F373" s="290" t="s">
        <v>2267</v>
      </c>
      <c r="G373" s="397"/>
      <c r="H373" s="397"/>
      <c r="I373" s="397"/>
      <c r="J373" s="397"/>
      <c r="K373" s="397"/>
      <c r="L373" s="397"/>
      <c r="M373" s="236"/>
      <c r="N373" s="236"/>
    </row>
    <row r="374" spans="1:14" s="225" customFormat="1" ht="12.75" customHeight="1" x14ac:dyDescent="0.25">
      <c r="A374" s="240" t="s">
        <v>2268</v>
      </c>
      <c r="B374" s="290" t="s">
        <v>2267</v>
      </c>
      <c r="C374" s="290" t="s">
        <v>2267</v>
      </c>
      <c r="D374" s="290" t="s">
        <v>2267</v>
      </c>
      <c r="E374" s="290" t="s">
        <v>2267</v>
      </c>
      <c r="F374" s="290" t="s">
        <v>2267</v>
      </c>
      <c r="G374" s="397"/>
      <c r="H374" s="397"/>
      <c r="I374" s="397"/>
      <c r="J374" s="397"/>
      <c r="K374" s="397"/>
      <c r="L374" s="397"/>
      <c r="M374" s="236"/>
      <c r="N374" s="236"/>
    </row>
    <row r="375" spans="1:14" s="225" customFormat="1" ht="12.75" customHeight="1" x14ac:dyDescent="0.25">
      <c r="A375" s="240" t="s">
        <v>2269</v>
      </c>
      <c r="B375" s="290" t="s">
        <v>165</v>
      </c>
      <c r="C375" s="290" t="s">
        <v>1550</v>
      </c>
      <c r="D375" s="290" t="s">
        <v>1550</v>
      </c>
      <c r="E375" s="290" t="s">
        <v>1550</v>
      </c>
      <c r="F375" s="290" t="s">
        <v>1550</v>
      </c>
      <c r="G375" s="397"/>
      <c r="H375" s="397"/>
      <c r="I375" s="397"/>
      <c r="J375" s="397"/>
      <c r="K375" s="397"/>
      <c r="L375" s="397"/>
      <c r="M375" s="236"/>
      <c r="N375" s="236"/>
    </row>
    <row r="376" spans="1:14" s="225" customFormat="1" ht="12.75" customHeight="1" x14ac:dyDescent="0.25">
      <c r="A376" s="240" t="s">
        <v>2270</v>
      </c>
      <c r="B376" s="291">
        <v>750000000</v>
      </c>
      <c r="C376" s="291">
        <v>1000000000</v>
      </c>
      <c r="D376" s="291">
        <v>1750000000</v>
      </c>
      <c r="E376" s="291">
        <v>1750000000</v>
      </c>
      <c r="F376" s="291">
        <v>1750000000</v>
      </c>
      <c r="G376" s="398"/>
      <c r="H376" s="398"/>
      <c r="I376" s="398"/>
      <c r="J376" s="398"/>
      <c r="K376" s="398"/>
      <c r="L376" s="398"/>
      <c r="M376" s="236"/>
      <c r="N376" s="236"/>
    </row>
    <row r="377" spans="1:14" s="225" customFormat="1" ht="12.75" customHeight="1" x14ac:dyDescent="0.25">
      <c r="A377" s="240" t="s">
        <v>2271</v>
      </c>
      <c r="B377" s="291">
        <v>750000000</v>
      </c>
      <c r="C377" s="291">
        <v>1000000000</v>
      </c>
      <c r="D377" s="291">
        <v>1750000000</v>
      </c>
      <c r="E377" s="291">
        <v>1750000000</v>
      </c>
      <c r="F377" s="291">
        <v>1750000000</v>
      </c>
      <c r="G377" s="398"/>
      <c r="H377" s="398"/>
      <c r="I377" s="398"/>
      <c r="J377" s="398"/>
      <c r="K377" s="398"/>
      <c r="L377" s="398"/>
      <c r="M377" s="236"/>
      <c r="N377" s="236"/>
    </row>
    <row r="378" spans="1:14" s="225" customFormat="1" ht="12.75" customHeight="1" x14ac:dyDescent="0.25">
      <c r="A378" s="240" t="s">
        <v>2272</v>
      </c>
      <c r="B378" s="360">
        <v>1.1277999999999999</v>
      </c>
      <c r="C378" s="360">
        <v>1</v>
      </c>
      <c r="D378" s="360">
        <v>1</v>
      </c>
      <c r="E378" s="360">
        <v>1</v>
      </c>
      <c r="F378" s="360">
        <v>1</v>
      </c>
      <c r="G378" s="399"/>
      <c r="H378" s="399"/>
      <c r="I378" s="399"/>
      <c r="J378" s="399"/>
      <c r="K378" s="399"/>
      <c r="L378" s="399"/>
      <c r="M378" s="236"/>
      <c r="N378" s="236"/>
    </row>
    <row r="379" spans="1:14" s="225" customFormat="1" ht="12.75" customHeight="1" x14ac:dyDescent="0.25">
      <c r="A379" s="240" t="s">
        <v>2273</v>
      </c>
      <c r="B379" s="290" t="s">
        <v>2274</v>
      </c>
      <c r="C379" s="290" t="s">
        <v>2274</v>
      </c>
      <c r="D379" s="290" t="s">
        <v>2274</v>
      </c>
      <c r="E379" s="290" t="s">
        <v>2274</v>
      </c>
      <c r="F379" s="290" t="s">
        <v>2274</v>
      </c>
      <c r="G379" s="397"/>
      <c r="H379" s="397"/>
      <c r="I379" s="400"/>
      <c r="J379" s="397"/>
      <c r="K379" s="397"/>
      <c r="L379" s="397"/>
      <c r="M379" s="236"/>
      <c r="N379" s="236"/>
    </row>
    <row r="380" spans="1:14" s="225" customFormat="1" ht="12.75" customHeight="1" x14ac:dyDescent="0.25">
      <c r="A380" s="240" t="s">
        <v>2275</v>
      </c>
      <c r="B380" s="267">
        <v>47384</v>
      </c>
      <c r="C380" s="267">
        <v>44960</v>
      </c>
      <c r="D380" s="267">
        <v>46242</v>
      </c>
      <c r="E380" s="267">
        <v>46973</v>
      </c>
      <c r="F380" s="267">
        <v>48068</v>
      </c>
      <c r="G380" s="396"/>
      <c r="H380" s="396"/>
      <c r="I380" s="396"/>
      <c r="J380" s="396"/>
      <c r="K380" s="396"/>
      <c r="L380" s="396"/>
      <c r="M380" s="236"/>
      <c r="N380" s="236"/>
    </row>
    <row r="381" spans="1:14" s="225" customFormat="1" ht="12.75" customHeight="1" x14ac:dyDescent="0.25">
      <c r="A381" s="240" t="s">
        <v>2276</v>
      </c>
      <c r="B381" s="267">
        <v>47384</v>
      </c>
      <c r="C381" s="267">
        <v>44960</v>
      </c>
      <c r="D381" s="267">
        <v>46242</v>
      </c>
      <c r="E381" s="267">
        <v>46973</v>
      </c>
      <c r="F381" s="267">
        <v>48068</v>
      </c>
      <c r="G381" s="265" t="s">
        <v>2277</v>
      </c>
      <c r="H381" s="396"/>
      <c r="I381" s="396"/>
      <c r="J381" s="265"/>
      <c r="K381" s="265"/>
      <c r="L381" s="265"/>
      <c r="M381" s="265"/>
      <c r="N381" s="265"/>
    </row>
    <row r="382" spans="1:14" s="225" customFormat="1" ht="12.75" customHeight="1" x14ac:dyDescent="0.25">
      <c r="A382" s="240" t="s">
        <v>2278</v>
      </c>
      <c r="B382" s="290" t="s">
        <v>2424</v>
      </c>
      <c r="C382" s="290" t="s">
        <v>2425</v>
      </c>
      <c r="D382" s="290" t="s">
        <v>2579</v>
      </c>
      <c r="E382" s="290" t="s">
        <v>2580</v>
      </c>
      <c r="F382" s="290" t="s">
        <v>2581</v>
      </c>
      <c r="G382" s="397"/>
      <c r="H382" s="397"/>
      <c r="I382" s="397"/>
      <c r="J382" s="397"/>
      <c r="K382" s="397"/>
      <c r="L382" s="397"/>
      <c r="M382" s="236"/>
      <c r="N382" s="236"/>
    </row>
    <row r="383" spans="1:14" s="225" customFormat="1" ht="12.75" customHeight="1" x14ac:dyDescent="0.25">
      <c r="A383" s="240" t="s">
        <v>2286</v>
      </c>
      <c r="B383" s="290" t="s">
        <v>2195</v>
      </c>
      <c r="C383" s="290" t="s">
        <v>2195</v>
      </c>
      <c r="D383" s="290" t="s">
        <v>2195</v>
      </c>
      <c r="E383" s="290" t="s">
        <v>2195</v>
      </c>
      <c r="F383" s="290" t="s">
        <v>2195</v>
      </c>
      <c r="G383" s="397"/>
      <c r="H383" s="397"/>
      <c r="I383" s="397"/>
      <c r="J383" s="397"/>
      <c r="K383" s="397"/>
      <c r="L383" s="397"/>
      <c r="M383" s="236"/>
      <c r="N383" s="236"/>
    </row>
    <row r="384" spans="1:14" s="225" customFormat="1" ht="12.75" customHeight="1" x14ac:dyDescent="0.25">
      <c r="A384" s="240" t="s">
        <v>2287</v>
      </c>
      <c r="B384" s="290" t="s">
        <v>2288</v>
      </c>
      <c r="C384" s="290" t="s">
        <v>2383</v>
      </c>
      <c r="D384" s="290" t="s">
        <v>2582</v>
      </c>
      <c r="E384" s="290" t="s">
        <v>2582</v>
      </c>
      <c r="F384" s="290" t="s">
        <v>2582</v>
      </c>
      <c r="G384" s="397"/>
      <c r="H384" s="397"/>
      <c r="I384" s="397"/>
      <c r="J384" s="397"/>
      <c r="K384" s="397"/>
      <c r="L384" s="397"/>
      <c r="M384" s="236"/>
      <c r="N384" s="236"/>
    </row>
    <row r="385" spans="1:13" s="225" customFormat="1" ht="12.75" customHeight="1" x14ac:dyDescent="0.25">
      <c r="A385" s="240" t="s">
        <v>2289</v>
      </c>
      <c r="B385" s="288" t="s">
        <v>2429</v>
      </c>
      <c r="C385" s="355" t="s">
        <v>2430</v>
      </c>
      <c r="D385" s="288" t="s">
        <v>2583</v>
      </c>
      <c r="E385" s="288" t="s">
        <v>2583</v>
      </c>
      <c r="F385" s="288" t="s">
        <v>2583</v>
      </c>
      <c r="G385" s="401"/>
      <c r="H385" s="401"/>
      <c r="I385" s="401"/>
      <c r="J385" s="401"/>
      <c r="K385" s="401"/>
      <c r="L385" s="401"/>
      <c r="M385" s="236"/>
    </row>
    <row r="386" spans="1:13" s="225" customFormat="1" ht="12.75" customHeight="1" x14ac:dyDescent="0.25">
      <c r="A386" s="240" t="s">
        <v>2299</v>
      </c>
      <c r="B386" s="287">
        <v>1.25E-3</v>
      </c>
      <c r="C386" s="287" t="s">
        <v>2432</v>
      </c>
      <c r="D386" s="287" t="s">
        <v>2584</v>
      </c>
      <c r="E386" s="287" t="s">
        <v>2585</v>
      </c>
      <c r="F386" s="287" t="s">
        <v>2586</v>
      </c>
      <c r="G386" s="402"/>
      <c r="H386" s="402"/>
      <c r="I386" s="402"/>
      <c r="J386" s="402"/>
      <c r="K386" s="402"/>
      <c r="L386" s="402"/>
      <c r="M386" s="236"/>
    </row>
    <row r="387" spans="1:13" s="225" customFormat="1" ht="12.75" customHeight="1" x14ac:dyDescent="0.25">
      <c r="A387" s="240" t="s">
        <v>2300</v>
      </c>
      <c r="B387" s="353" t="s">
        <v>2401</v>
      </c>
      <c r="C387" s="353" t="s">
        <v>2432</v>
      </c>
      <c r="D387" s="353" t="s">
        <v>2584</v>
      </c>
      <c r="E387" s="353" t="s">
        <v>2585</v>
      </c>
      <c r="F387" s="353" t="s">
        <v>2586</v>
      </c>
      <c r="G387" s="403"/>
      <c r="H387" s="402"/>
      <c r="I387" s="402"/>
      <c r="J387" s="402"/>
      <c r="K387" s="402"/>
      <c r="L387" s="402"/>
      <c r="M387" s="236"/>
    </row>
    <row r="388" spans="1:13" s="225" customFormat="1" ht="12.75" customHeight="1" x14ac:dyDescent="0.25">
      <c r="A388" s="240" t="s">
        <v>2310</v>
      </c>
      <c r="B388" s="290" t="s">
        <v>1966</v>
      </c>
      <c r="C388" s="290" t="s">
        <v>1966</v>
      </c>
      <c r="D388" s="290" t="s">
        <v>1983</v>
      </c>
      <c r="E388" s="290" t="s">
        <v>1983</v>
      </c>
      <c r="F388" s="290" t="s">
        <v>1983</v>
      </c>
      <c r="G388" s="397"/>
      <c r="H388" s="397"/>
      <c r="I388" s="397"/>
      <c r="J388" s="397"/>
      <c r="K388" s="397"/>
      <c r="L388" s="397"/>
      <c r="M388" s="236"/>
    </row>
    <row r="389" spans="1:13" s="225" customFormat="1" ht="12.75" customHeight="1" x14ac:dyDescent="0.25">
      <c r="A389" s="240" t="s">
        <v>2311</v>
      </c>
      <c r="B389" s="290" t="s">
        <v>1550</v>
      </c>
      <c r="C389" s="290" t="s">
        <v>1550</v>
      </c>
      <c r="D389" s="290" t="s">
        <v>1983</v>
      </c>
      <c r="E389" s="290" t="s">
        <v>1983</v>
      </c>
      <c r="F389" s="290" t="s">
        <v>1983</v>
      </c>
      <c r="G389" s="397"/>
      <c r="H389" s="397"/>
      <c r="I389" s="397"/>
      <c r="J389" s="397"/>
      <c r="K389" s="397"/>
      <c r="L389" s="397"/>
      <c r="M389" s="236"/>
    </row>
    <row r="390" spans="1:13" s="225" customFormat="1" ht="12.75" customHeight="1" x14ac:dyDescent="0.25">
      <c r="A390" s="240" t="s">
        <v>2312</v>
      </c>
      <c r="B390" s="291">
        <v>665011527</v>
      </c>
      <c r="C390" s="291">
        <v>1000000000</v>
      </c>
      <c r="D390" s="290" t="s">
        <v>1983</v>
      </c>
      <c r="E390" s="290" t="s">
        <v>1983</v>
      </c>
      <c r="F390" s="290" t="s">
        <v>1983</v>
      </c>
      <c r="G390" s="398"/>
      <c r="H390" s="398"/>
      <c r="I390" s="398"/>
      <c r="J390" s="398"/>
      <c r="K390" s="398"/>
      <c r="L390" s="398"/>
      <c r="M390" s="236"/>
    </row>
    <row r="391" spans="1:13" s="225" customFormat="1" ht="12.75" customHeight="1" x14ac:dyDescent="0.25">
      <c r="A391" s="240" t="s">
        <v>2313</v>
      </c>
      <c r="B391" s="292">
        <v>47384</v>
      </c>
      <c r="C391" s="292">
        <v>44960</v>
      </c>
      <c r="D391" s="290" t="s">
        <v>1983</v>
      </c>
      <c r="E391" s="290" t="s">
        <v>1983</v>
      </c>
      <c r="F391" s="290" t="s">
        <v>1983</v>
      </c>
      <c r="G391" s="396"/>
      <c r="H391" s="396"/>
      <c r="I391" s="396"/>
      <c r="J391" s="396"/>
      <c r="K391" s="396"/>
      <c r="L391" s="396"/>
      <c r="M391" s="236"/>
    </row>
    <row r="392" spans="1:13" s="225" customFormat="1" ht="12.75" customHeight="1" x14ac:dyDescent="0.25">
      <c r="A392" s="240" t="s">
        <v>2009</v>
      </c>
      <c r="B392" s="287">
        <v>1.25E-3</v>
      </c>
      <c r="C392" s="287" t="s">
        <v>2432</v>
      </c>
      <c r="D392" s="290" t="s">
        <v>1983</v>
      </c>
      <c r="E392" s="290" t="s">
        <v>1983</v>
      </c>
      <c r="F392" s="290" t="s">
        <v>1983</v>
      </c>
      <c r="G392" s="402"/>
      <c r="H392" s="402"/>
      <c r="I392" s="402"/>
      <c r="J392" s="402"/>
      <c r="K392" s="402"/>
      <c r="L392" s="402"/>
      <c r="M392" s="236"/>
    </row>
    <row r="393" spans="1:13" s="225" customFormat="1" ht="12.75" customHeight="1" x14ac:dyDescent="0.25">
      <c r="A393" s="240" t="s">
        <v>2010</v>
      </c>
      <c r="B393" s="287" t="s">
        <v>2438</v>
      </c>
      <c r="C393" s="287" t="s">
        <v>2439</v>
      </c>
      <c r="D393" s="290" t="s">
        <v>1983</v>
      </c>
      <c r="E393" s="290" t="s">
        <v>1983</v>
      </c>
      <c r="F393" s="290" t="s">
        <v>1983</v>
      </c>
      <c r="G393" s="402"/>
      <c r="H393" s="402"/>
      <c r="I393" s="402"/>
      <c r="J393" s="402"/>
      <c r="K393" s="402"/>
      <c r="L393" s="404"/>
      <c r="M393" s="236"/>
    </row>
    <row r="394" spans="1:13" s="225" customFormat="1" ht="12.75" customHeight="1" x14ac:dyDescent="0.25">
      <c r="A394" s="240" t="s">
        <v>2324</v>
      </c>
      <c r="B394" s="293">
        <v>0</v>
      </c>
      <c r="C394" s="293">
        <v>0</v>
      </c>
      <c r="D394" s="290" t="s">
        <v>1983</v>
      </c>
      <c r="E394" s="290" t="s">
        <v>1983</v>
      </c>
      <c r="F394" s="290" t="s">
        <v>1983</v>
      </c>
      <c r="G394" s="405"/>
      <c r="H394" s="405"/>
      <c r="I394" s="405"/>
      <c r="J394" s="405"/>
      <c r="K394" s="405"/>
      <c r="L394" s="405"/>
      <c r="M394" s="236"/>
    </row>
    <row r="395" spans="1:13" s="226" customFormat="1" ht="12.75" customHeight="1" x14ac:dyDescent="0.25">
      <c r="A395" s="342"/>
      <c r="B395" s="394"/>
      <c r="C395" s="394"/>
      <c r="D395" s="394"/>
      <c r="E395" s="394"/>
      <c r="F395" s="394"/>
      <c r="G395" s="394"/>
      <c r="H395" s="394"/>
      <c r="I395" s="394"/>
      <c r="J395" s="394"/>
      <c r="K395" s="342"/>
      <c r="L395" s="394"/>
      <c r="M395" s="342"/>
    </row>
    <row r="396" spans="1:13" s="225" customFormat="1" ht="13" x14ac:dyDescent="0.3">
      <c r="A396" s="234" t="s">
        <v>2440</v>
      </c>
      <c r="B396" s="236"/>
      <c r="C396" s="236"/>
      <c r="D396" s="236"/>
      <c r="E396" s="236"/>
      <c r="F396" s="236"/>
      <c r="G396" s="236"/>
      <c r="H396" s="236"/>
      <c r="I396" s="236"/>
      <c r="J396" s="236"/>
      <c r="K396" s="236"/>
      <c r="L396" s="236"/>
      <c r="M396" s="236"/>
    </row>
    <row r="397" spans="1:13" s="225" customFormat="1" ht="50" x14ac:dyDescent="0.25">
      <c r="A397" s="252" t="s">
        <v>2441</v>
      </c>
      <c r="B397" s="253" t="s">
        <v>2442</v>
      </c>
      <c r="C397" s="249"/>
      <c r="D397" s="249"/>
      <c r="E397" s="250"/>
      <c r="F397" s="251" t="s">
        <v>2443</v>
      </c>
      <c r="G397" s="251" t="s">
        <v>2444</v>
      </c>
      <c r="H397" s="458" t="s">
        <v>2445</v>
      </c>
      <c r="I397" s="459"/>
      <c r="J397" s="459"/>
      <c r="K397" s="460"/>
      <c r="L397" s="406"/>
      <c r="M397" s="406"/>
    </row>
    <row r="398" spans="1:13" s="225" customFormat="1" ht="51" customHeight="1" x14ac:dyDescent="0.25">
      <c r="A398" s="299" t="s">
        <v>2446</v>
      </c>
      <c r="B398" s="300" t="s">
        <v>2447</v>
      </c>
      <c r="C398" s="301"/>
      <c r="D398" s="301"/>
      <c r="E398" s="302"/>
      <c r="F398" s="306" t="s">
        <v>2448</v>
      </c>
      <c r="G398" s="407" t="s">
        <v>2449</v>
      </c>
      <c r="H398" s="444" t="s">
        <v>2450</v>
      </c>
      <c r="I398" s="483"/>
      <c r="J398" s="483"/>
      <c r="K398" s="484"/>
      <c r="L398" s="236"/>
      <c r="M398" s="236"/>
    </row>
    <row r="399" spans="1:13" s="225" customFormat="1" ht="64.5" customHeight="1" x14ac:dyDescent="0.25">
      <c r="A399" s="299" t="s">
        <v>2451</v>
      </c>
      <c r="B399" s="300" t="s">
        <v>2452</v>
      </c>
      <c r="C399" s="301"/>
      <c r="D399" s="301"/>
      <c r="E399" s="302"/>
      <c r="F399" s="303" t="s">
        <v>2453</v>
      </c>
      <c r="G399" s="408" t="s">
        <v>2454</v>
      </c>
      <c r="H399" s="464" t="s">
        <v>2455</v>
      </c>
      <c r="I399" s="465"/>
      <c r="J399" s="465"/>
      <c r="K399" s="466"/>
      <c r="L399" s="236"/>
      <c r="M399" s="236"/>
    </row>
    <row r="400" spans="1:13" s="225" customFormat="1" ht="80.150000000000006" customHeight="1" x14ac:dyDescent="0.25">
      <c r="A400" s="299" t="s">
        <v>2456</v>
      </c>
      <c r="B400" s="300" t="s">
        <v>2457</v>
      </c>
      <c r="C400" s="301"/>
      <c r="D400" s="301"/>
      <c r="E400" s="302"/>
      <c r="F400" s="303" t="s">
        <v>2458</v>
      </c>
      <c r="G400" s="408" t="s">
        <v>2454</v>
      </c>
      <c r="H400" s="467" t="s">
        <v>2543</v>
      </c>
      <c r="I400" s="468"/>
      <c r="J400" s="468"/>
      <c r="K400" s="468"/>
      <c r="L400" s="236"/>
      <c r="M400" s="236"/>
    </row>
    <row r="401" spans="1:17" s="225" customFormat="1" ht="51" customHeight="1" x14ac:dyDescent="0.25">
      <c r="A401" s="305" t="s">
        <v>2459</v>
      </c>
      <c r="B401" s="300" t="s">
        <v>2447</v>
      </c>
      <c r="C401" s="301"/>
      <c r="D401" s="301"/>
      <c r="E401" s="302"/>
      <c r="F401" s="303" t="s">
        <v>2460</v>
      </c>
      <c r="G401" s="407" t="s">
        <v>2454</v>
      </c>
      <c r="H401" s="463" t="s">
        <v>2461</v>
      </c>
      <c r="I401" s="451"/>
      <c r="J401" s="451"/>
      <c r="K401" s="452"/>
      <c r="L401" s="236"/>
      <c r="M401" s="236"/>
      <c r="N401" s="236"/>
      <c r="O401" s="236"/>
      <c r="P401" s="236"/>
      <c r="Q401" s="236"/>
    </row>
    <row r="402" spans="1:17" s="225" customFormat="1" ht="80.150000000000006" customHeight="1" x14ac:dyDescent="0.25">
      <c r="A402" s="306" t="s">
        <v>2544</v>
      </c>
      <c r="B402" s="300" t="s">
        <v>2462</v>
      </c>
      <c r="C402" s="301"/>
      <c r="D402" s="301"/>
      <c r="E402" s="302"/>
      <c r="F402" s="303" t="s">
        <v>2458</v>
      </c>
      <c r="G402" s="408" t="s">
        <v>2454</v>
      </c>
      <c r="H402" s="467" t="s">
        <v>2543</v>
      </c>
      <c r="I402" s="468"/>
      <c r="J402" s="468"/>
      <c r="K402" s="468"/>
      <c r="L402" s="236"/>
      <c r="M402" s="236"/>
      <c r="N402" s="461"/>
      <c r="O402" s="462"/>
      <c r="P402" s="462"/>
      <c r="Q402" s="462"/>
    </row>
    <row r="403" spans="1:17" s="225" customFormat="1" ht="80.150000000000006" customHeight="1" x14ac:dyDescent="0.25">
      <c r="A403" s="306" t="s">
        <v>2463</v>
      </c>
      <c r="B403" s="300" t="s">
        <v>2462</v>
      </c>
      <c r="C403" s="301"/>
      <c r="D403" s="301"/>
      <c r="E403" s="302"/>
      <c r="F403" s="303" t="s">
        <v>2464</v>
      </c>
      <c r="G403" s="408" t="s">
        <v>2454</v>
      </c>
      <c r="H403" s="467" t="s">
        <v>2543</v>
      </c>
      <c r="I403" s="468"/>
      <c r="J403" s="468"/>
      <c r="K403" s="468"/>
      <c r="L403" s="236"/>
      <c r="M403" s="236"/>
      <c r="N403" s="461"/>
      <c r="O403" s="462"/>
      <c r="P403" s="462"/>
      <c r="Q403" s="462"/>
    </row>
    <row r="404" spans="1:17" s="225" customFormat="1" ht="88" customHeight="1" x14ac:dyDescent="0.25">
      <c r="A404" s="306" t="s">
        <v>2465</v>
      </c>
      <c r="B404" s="300" t="s">
        <v>2462</v>
      </c>
      <c r="C404" s="301"/>
      <c r="D404" s="301"/>
      <c r="E404" s="302"/>
      <c r="F404" s="303" t="s">
        <v>2466</v>
      </c>
      <c r="G404" s="408" t="s">
        <v>2454</v>
      </c>
      <c r="H404" s="467" t="s">
        <v>2543</v>
      </c>
      <c r="I404" s="468"/>
      <c r="J404" s="468"/>
      <c r="K404" s="468"/>
      <c r="L404" s="236"/>
      <c r="M404" s="236"/>
      <c r="N404" s="461"/>
      <c r="O404" s="462"/>
      <c r="P404" s="462"/>
      <c r="Q404" s="462"/>
    </row>
    <row r="405" spans="1:17" s="225" customFormat="1" ht="51.75" customHeight="1" x14ac:dyDescent="0.25">
      <c r="A405" s="304" t="s">
        <v>2467</v>
      </c>
      <c r="B405" s="300" t="s">
        <v>2468</v>
      </c>
      <c r="C405" s="301"/>
      <c r="D405" s="301"/>
      <c r="E405" s="302"/>
      <c r="F405" s="303" t="s">
        <v>2469</v>
      </c>
      <c r="G405" s="407" t="s">
        <v>2454</v>
      </c>
      <c r="H405" s="489" t="s">
        <v>2545</v>
      </c>
      <c r="I405" s="481"/>
      <c r="J405" s="481"/>
      <c r="K405" s="482"/>
      <c r="L405" s="236"/>
      <c r="M405" s="236"/>
      <c r="N405" s="236"/>
      <c r="O405" s="236"/>
      <c r="P405" s="236"/>
      <c r="Q405" s="236"/>
    </row>
    <row r="406" spans="1:17" s="225" customFormat="1" ht="51.75" customHeight="1" x14ac:dyDescent="0.25">
      <c r="A406" s="299" t="s">
        <v>2470</v>
      </c>
      <c r="B406" s="300" t="s">
        <v>2447</v>
      </c>
      <c r="C406" s="301"/>
      <c r="D406" s="301"/>
      <c r="E406" s="302"/>
      <c r="F406" s="303" t="s">
        <v>2471</v>
      </c>
      <c r="G406" s="408" t="s">
        <v>2454</v>
      </c>
      <c r="H406" s="488" t="s">
        <v>2472</v>
      </c>
      <c r="I406" s="483"/>
      <c r="J406" s="483"/>
      <c r="K406" s="484"/>
      <c r="L406" s="236"/>
      <c r="M406" s="236"/>
      <c r="N406" s="236"/>
      <c r="O406" s="236"/>
      <c r="P406" s="236"/>
      <c r="Q406" s="236"/>
    </row>
    <row r="407" spans="1:17" s="225" customFormat="1" ht="38.9" customHeight="1" x14ac:dyDescent="0.25">
      <c r="A407" s="299" t="s">
        <v>2473</v>
      </c>
      <c r="B407" s="300" t="s">
        <v>2474</v>
      </c>
      <c r="C407" s="301"/>
      <c r="D407" s="301"/>
      <c r="E407" s="302"/>
      <c r="F407" s="303" t="s">
        <v>2475</v>
      </c>
      <c r="G407" s="408" t="s">
        <v>2454</v>
      </c>
      <c r="H407" s="488" t="s">
        <v>2476</v>
      </c>
      <c r="I407" s="483"/>
      <c r="J407" s="483"/>
      <c r="K407" s="484"/>
      <c r="L407" s="236"/>
      <c r="M407" s="236"/>
      <c r="N407" s="236"/>
      <c r="O407" s="236"/>
      <c r="P407" s="236"/>
      <c r="Q407" s="236"/>
    </row>
    <row r="408" spans="1:17" s="225" customFormat="1" ht="26.15" customHeight="1" x14ac:dyDescent="0.25">
      <c r="A408" s="299" t="s">
        <v>2477</v>
      </c>
      <c r="B408" s="300" t="s">
        <v>2474</v>
      </c>
      <c r="C408" s="301"/>
      <c r="D408" s="301"/>
      <c r="E408" s="302"/>
      <c r="F408" s="303" t="s">
        <v>2478</v>
      </c>
      <c r="G408" s="408" t="s">
        <v>2454</v>
      </c>
      <c r="H408" s="444" t="s">
        <v>2479</v>
      </c>
      <c r="I408" s="483"/>
      <c r="J408" s="483"/>
      <c r="K408" s="484"/>
      <c r="L408" s="236"/>
      <c r="M408" s="236"/>
      <c r="N408" s="236"/>
      <c r="O408" s="236"/>
      <c r="P408" s="236"/>
      <c r="Q408" s="236"/>
    </row>
    <row r="409" spans="1:17" s="225" customFormat="1" ht="26.15" customHeight="1" x14ac:dyDescent="0.25">
      <c r="A409" s="299" t="s">
        <v>2480</v>
      </c>
      <c r="B409" s="300" t="s">
        <v>2481</v>
      </c>
      <c r="C409" s="301"/>
      <c r="D409" s="301"/>
      <c r="E409" s="302"/>
      <c r="F409" s="303" t="s">
        <v>2478</v>
      </c>
      <c r="G409" s="408" t="s">
        <v>2454</v>
      </c>
      <c r="H409" s="485" t="s">
        <v>2482</v>
      </c>
      <c r="I409" s="486"/>
      <c r="J409" s="486"/>
      <c r="K409" s="487"/>
      <c r="L409" s="409"/>
      <c r="M409" s="236"/>
      <c r="N409" s="236"/>
      <c r="O409" s="236"/>
      <c r="P409" s="236"/>
      <c r="Q409" s="236"/>
    </row>
    <row r="410" spans="1:17" s="225" customFormat="1" ht="38.9" customHeight="1" x14ac:dyDescent="0.25">
      <c r="A410" s="299" t="s">
        <v>2483</v>
      </c>
      <c r="B410" s="300" t="s">
        <v>2468</v>
      </c>
      <c r="C410" s="301"/>
      <c r="D410" s="301"/>
      <c r="E410" s="302"/>
      <c r="F410" s="303" t="s">
        <v>2478</v>
      </c>
      <c r="G410" s="408" t="s">
        <v>2454</v>
      </c>
      <c r="H410" s="485" t="s">
        <v>2546</v>
      </c>
      <c r="I410" s="486"/>
      <c r="J410" s="486"/>
      <c r="K410" s="487"/>
      <c r="L410" s="409"/>
      <c r="M410" s="236"/>
      <c r="N410" s="236"/>
      <c r="O410" s="236"/>
      <c r="P410" s="236"/>
      <c r="Q410" s="236"/>
    </row>
    <row r="411" spans="1:17" s="226" customFormat="1" ht="12.75" customHeight="1" x14ac:dyDescent="0.25">
      <c r="A411" s="410"/>
      <c r="B411" s="410"/>
      <c r="C411" s="411"/>
      <c r="D411" s="411"/>
      <c r="E411" s="411"/>
      <c r="F411" s="412"/>
      <c r="G411" s="412"/>
      <c r="H411" s="410"/>
      <c r="I411" s="413"/>
      <c r="J411" s="413"/>
      <c r="K411" s="413"/>
      <c r="L411" s="414"/>
      <c r="M411" s="342"/>
      <c r="N411" s="342"/>
      <c r="O411" s="342"/>
      <c r="P411" s="342"/>
      <c r="Q411" s="342"/>
    </row>
    <row r="412" spans="1:17" s="227" customFormat="1" ht="77.5" hidden="1" customHeight="1" x14ac:dyDescent="0.35">
      <c r="A412" s="295" t="s">
        <v>2484</v>
      </c>
      <c r="B412" s="490" t="s">
        <v>2442</v>
      </c>
      <c r="C412" s="491"/>
      <c r="D412" s="492"/>
      <c r="E412" s="296" t="s">
        <v>2443</v>
      </c>
      <c r="F412" s="296" t="s">
        <v>2444</v>
      </c>
      <c r="G412" s="493" t="s">
        <v>2445</v>
      </c>
      <c r="H412" s="494"/>
      <c r="I412" s="494"/>
      <c r="J412" s="494"/>
      <c r="K412" s="494"/>
      <c r="L412" s="495"/>
      <c r="M412" s="297"/>
      <c r="N412" s="298"/>
      <c r="O412" s="298"/>
      <c r="P412" s="298"/>
      <c r="Q412" s="298"/>
    </row>
    <row r="413" spans="1:17" s="226" customFormat="1" ht="12.75" customHeight="1" x14ac:dyDescent="0.3">
      <c r="A413" s="234" t="s">
        <v>2485</v>
      </c>
      <c r="B413" s="415"/>
      <c r="C413" s="416"/>
      <c r="D413" s="416"/>
      <c r="E413" s="416"/>
      <c r="F413" s="417"/>
      <c r="G413" s="417"/>
      <c r="H413" s="415"/>
      <c r="I413" s="414"/>
      <c r="J413" s="414"/>
      <c r="K413" s="414"/>
      <c r="L413" s="414"/>
      <c r="M413" s="342"/>
      <c r="N413" s="342"/>
      <c r="O413" s="342"/>
      <c r="P413" s="342"/>
      <c r="Q413" s="342"/>
    </row>
    <row r="414" spans="1:17" s="225" customFormat="1" ht="25" x14ac:dyDescent="0.25">
      <c r="A414" s="252" t="s">
        <v>2441</v>
      </c>
      <c r="B414" s="248" t="s">
        <v>2442</v>
      </c>
      <c r="C414" s="249"/>
      <c r="D414" s="249"/>
      <c r="E414" s="250"/>
      <c r="F414" s="251" t="s">
        <v>2444</v>
      </c>
      <c r="G414" s="458" t="s">
        <v>2445</v>
      </c>
      <c r="H414" s="459"/>
      <c r="I414" s="459"/>
      <c r="J414" s="460"/>
      <c r="K414" s="406"/>
      <c r="L414" s="406"/>
      <c r="M414" s="236"/>
      <c r="N414" s="236"/>
      <c r="O414" s="236"/>
      <c r="P414" s="236"/>
      <c r="Q414" s="236"/>
    </row>
    <row r="415" spans="1:17" s="225" customFormat="1" ht="51.75" customHeight="1" x14ac:dyDescent="0.25">
      <c r="A415" s="299" t="s">
        <v>2040</v>
      </c>
      <c r="B415" s="450" t="s">
        <v>2547</v>
      </c>
      <c r="C415" s="451"/>
      <c r="D415" s="451"/>
      <c r="E415" s="452"/>
      <c r="F415" s="408" t="s">
        <v>2454</v>
      </c>
      <c r="G415" s="455" t="s">
        <v>2548</v>
      </c>
      <c r="H415" s="456"/>
      <c r="I415" s="456"/>
      <c r="J415" s="457"/>
      <c r="K415" s="236"/>
      <c r="L415" s="236"/>
      <c r="M415" s="236"/>
      <c r="N415" s="236"/>
      <c r="O415" s="236"/>
      <c r="P415" s="236"/>
      <c r="Q415" s="236"/>
    </row>
    <row r="416" spans="1:17" s="225" customFormat="1" ht="51.75" customHeight="1" x14ac:dyDescent="0.25">
      <c r="A416" s="299" t="s">
        <v>2486</v>
      </c>
      <c r="B416" s="489" t="s">
        <v>2549</v>
      </c>
      <c r="C416" s="481"/>
      <c r="D416" s="481"/>
      <c r="E416" s="482"/>
      <c r="F416" s="408" t="s">
        <v>2454</v>
      </c>
      <c r="G416" s="454" t="s">
        <v>2487</v>
      </c>
      <c r="H416" s="451"/>
      <c r="I416" s="451"/>
      <c r="J416" s="452"/>
      <c r="K416" s="236"/>
      <c r="L416" s="236"/>
      <c r="M416" s="236"/>
      <c r="N416" s="236"/>
      <c r="O416" s="236"/>
      <c r="P416" s="236"/>
      <c r="Q416" s="236"/>
    </row>
    <row r="417" spans="1:10" s="225" customFormat="1" ht="51.75" customHeight="1" x14ac:dyDescent="0.25">
      <c r="A417" s="304" t="s">
        <v>2488</v>
      </c>
      <c r="B417" s="444" t="s">
        <v>2550</v>
      </c>
      <c r="C417" s="483"/>
      <c r="D417" s="483"/>
      <c r="E417" s="484"/>
      <c r="F417" s="408" t="s">
        <v>2454</v>
      </c>
      <c r="G417" s="444" t="s">
        <v>2551</v>
      </c>
      <c r="H417" s="445"/>
      <c r="I417" s="445"/>
      <c r="J417" s="446"/>
    </row>
    <row r="418" spans="1:10" s="225" customFormat="1" ht="25.5" customHeight="1" x14ac:dyDescent="0.25">
      <c r="A418" s="299" t="s">
        <v>2489</v>
      </c>
      <c r="B418" s="444" t="s">
        <v>2552</v>
      </c>
      <c r="C418" s="445"/>
      <c r="D418" s="445"/>
      <c r="E418" s="446"/>
      <c r="F418" s="408" t="s">
        <v>2454</v>
      </c>
      <c r="G418" s="454" t="s">
        <v>2487</v>
      </c>
      <c r="H418" s="451"/>
      <c r="I418" s="451"/>
      <c r="J418" s="452"/>
    </row>
    <row r="419" spans="1:10" s="225" customFormat="1" ht="38.25" customHeight="1" x14ac:dyDescent="0.25">
      <c r="A419" s="299" t="s">
        <v>2490</v>
      </c>
      <c r="B419" s="450" t="s">
        <v>2553</v>
      </c>
      <c r="C419" s="451"/>
      <c r="D419" s="451"/>
      <c r="E419" s="452"/>
      <c r="F419" s="408" t="s">
        <v>2454</v>
      </c>
      <c r="G419" s="300" t="s">
        <v>2491</v>
      </c>
      <c r="H419" s="301"/>
      <c r="I419" s="301"/>
      <c r="J419" s="302"/>
    </row>
    <row r="420" spans="1:10" s="225" customFormat="1" ht="25.5" customHeight="1" x14ac:dyDescent="0.25">
      <c r="A420" s="299" t="s">
        <v>2492</v>
      </c>
      <c r="B420" s="447" t="s">
        <v>2554</v>
      </c>
      <c r="C420" s="448"/>
      <c r="D420" s="448"/>
      <c r="E420" s="449"/>
      <c r="F420" s="408" t="s">
        <v>2454</v>
      </c>
      <c r="G420" s="496" t="s">
        <v>2493</v>
      </c>
      <c r="H420" s="448"/>
      <c r="I420" s="448"/>
      <c r="J420" s="449"/>
    </row>
    <row r="421" spans="1:10" s="228" customFormat="1" ht="12.5" x14ac:dyDescent="0.25">
      <c r="A421" s="418"/>
      <c r="B421" s="418"/>
      <c r="C421" s="418"/>
      <c r="D421" s="418"/>
      <c r="E421" s="418"/>
      <c r="F421" s="418"/>
      <c r="G421" s="418"/>
      <c r="H421" s="418"/>
      <c r="I421" s="418"/>
      <c r="J421" s="418"/>
    </row>
    <row r="422" spans="1:10" s="228" customFormat="1" ht="13" x14ac:dyDescent="0.3">
      <c r="A422" s="329" t="s">
        <v>2494</v>
      </c>
      <c r="B422" s="418"/>
      <c r="C422" s="418"/>
      <c r="D422" s="418"/>
      <c r="E422" s="418"/>
      <c r="F422" s="418"/>
      <c r="G422" s="418"/>
      <c r="H422" s="418"/>
      <c r="I422" s="418"/>
      <c r="J422" s="418"/>
    </row>
    <row r="423" spans="1:10" s="228" customFormat="1" ht="12.5" x14ac:dyDescent="0.25">
      <c r="A423" s="331" t="s">
        <v>2495</v>
      </c>
      <c r="B423" s="332" t="s">
        <v>1559</v>
      </c>
      <c r="C423" s="332"/>
      <c r="D423" s="332"/>
      <c r="E423" s="332"/>
      <c r="F423" s="332"/>
      <c r="G423" s="332"/>
      <c r="H423" s="332"/>
      <c r="I423" s="332"/>
      <c r="J423" s="333"/>
    </row>
    <row r="424" spans="1:10" s="229" customFormat="1" ht="38.25" customHeight="1" x14ac:dyDescent="0.25">
      <c r="A424" s="337" t="s">
        <v>2496</v>
      </c>
      <c r="B424" s="434" t="s">
        <v>2555</v>
      </c>
      <c r="C424" s="435"/>
      <c r="D424" s="435"/>
      <c r="E424" s="435"/>
      <c r="F424" s="435"/>
      <c r="G424" s="435"/>
      <c r="H424" s="435"/>
      <c r="I424" s="435"/>
      <c r="J424" s="436"/>
    </row>
    <row r="425" spans="1:10" s="229" customFormat="1" ht="38.25" customHeight="1" x14ac:dyDescent="0.25">
      <c r="A425" s="337" t="s">
        <v>2556</v>
      </c>
      <c r="B425" s="434" t="s">
        <v>2557</v>
      </c>
      <c r="C425" s="435"/>
      <c r="D425" s="435"/>
      <c r="E425" s="435"/>
      <c r="F425" s="435"/>
      <c r="G425" s="435"/>
      <c r="H425" s="435"/>
      <c r="I425" s="435"/>
      <c r="J425" s="436"/>
    </row>
    <row r="426" spans="1:10" s="229" customFormat="1" ht="25.5" customHeight="1" x14ac:dyDescent="0.25">
      <c r="A426" s="337" t="s">
        <v>2119</v>
      </c>
      <c r="B426" s="434" t="s">
        <v>2558</v>
      </c>
      <c r="C426" s="435"/>
      <c r="D426" s="435"/>
      <c r="E426" s="435"/>
      <c r="F426" s="435"/>
      <c r="G426" s="435"/>
      <c r="H426" s="435"/>
      <c r="I426" s="435"/>
      <c r="J426" s="436"/>
    </row>
    <row r="427" spans="1:10" s="229" customFormat="1" ht="12.5" x14ac:dyDescent="0.25">
      <c r="A427" s="337" t="s">
        <v>2497</v>
      </c>
      <c r="B427" s="361" t="s">
        <v>2559</v>
      </c>
      <c r="C427" s="330"/>
      <c r="D427" s="330"/>
      <c r="E427" s="330"/>
      <c r="F427" s="330"/>
      <c r="G427" s="330"/>
      <c r="H427" s="330"/>
      <c r="I427" s="330"/>
      <c r="J427" s="338"/>
    </row>
    <row r="428" spans="1:10" s="229" customFormat="1" ht="25.5" customHeight="1" x14ac:dyDescent="0.25">
      <c r="A428" s="337" t="s">
        <v>2498</v>
      </c>
      <c r="B428" s="434" t="s">
        <v>2560</v>
      </c>
      <c r="C428" s="435"/>
      <c r="D428" s="435"/>
      <c r="E428" s="435"/>
      <c r="F428" s="435"/>
      <c r="G428" s="435"/>
      <c r="H428" s="435"/>
      <c r="I428" s="435"/>
      <c r="J428" s="436"/>
    </row>
    <row r="429" spans="1:10" s="229" customFormat="1" ht="25.5" customHeight="1" x14ac:dyDescent="0.25">
      <c r="A429" s="339" t="s">
        <v>2211</v>
      </c>
      <c r="B429" s="434" t="s">
        <v>2499</v>
      </c>
      <c r="C429" s="435"/>
      <c r="D429" s="435"/>
      <c r="E429" s="435"/>
      <c r="F429" s="435"/>
      <c r="G429" s="435"/>
      <c r="H429" s="435"/>
      <c r="I429" s="435"/>
      <c r="J429" s="436"/>
    </row>
    <row r="430" spans="1:10" s="229" customFormat="1" ht="12.75" customHeight="1" x14ac:dyDescent="0.25">
      <c r="A430" s="339" t="s">
        <v>2500</v>
      </c>
      <c r="B430" s="434" t="s">
        <v>2501</v>
      </c>
      <c r="C430" s="435"/>
      <c r="D430" s="435"/>
      <c r="E430" s="435"/>
      <c r="F430" s="435"/>
      <c r="G430" s="435"/>
      <c r="H430" s="435"/>
      <c r="I430" s="435"/>
      <c r="J430" s="436"/>
    </row>
    <row r="431" spans="1:10" s="229" customFormat="1" ht="25.5" customHeight="1" x14ac:dyDescent="0.25">
      <c r="A431" s="339" t="s">
        <v>2502</v>
      </c>
      <c r="B431" s="434" t="s">
        <v>2561</v>
      </c>
      <c r="C431" s="435"/>
      <c r="D431" s="435"/>
      <c r="E431" s="435"/>
      <c r="F431" s="435"/>
      <c r="G431" s="435"/>
      <c r="H431" s="435"/>
      <c r="I431" s="435"/>
      <c r="J431" s="436"/>
    </row>
    <row r="432" spans="1:10" s="229" customFormat="1" ht="25.5" customHeight="1" x14ac:dyDescent="0.25">
      <c r="A432" s="337" t="s">
        <v>2562</v>
      </c>
      <c r="B432" s="434" t="s">
        <v>2563</v>
      </c>
      <c r="C432" s="435"/>
      <c r="D432" s="435"/>
      <c r="E432" s="435"/>
      <c r="F432" s="435"/>
      <c r="G432" s="435"/>
      <c r="H432" s="435"/>
      <c r="I432" s="435"/>
      <c r="J432" s="436"/>
    </row>
    <row r="433" spans="1:13" s="229" customFormat="1" ht="38.25" customHeight="1" x14ac:dyDescent="0.25">
      <c r="A433" s="337" t="s">
        <v>2503</v>
      </c>
      <c r="B433" s="434" t="s">
        <v>2564</v>
      </c>
      <c r="C433" s="435"/>
      <c r="D433" s="435"/>
      <c r="E433" s="435"/>
      <c r="F433" s="435"/>
      <c r="G433" s="435"/>
      <c r="H433" s="435"/>
      <c r="I433" s="435"/>
      <c r="J433" s="436"/>
      <c r="K433" s="419"/>
      <c r="L433" s="419"/>
      <c r="M433" s="419"/>
    </row>
    <row r="434" spans="1:13" s="229" customFormat="1" ht="12.75" customHeight="1" x14ac:dyDescent="0.25">
      <c r="A434" s="337" t="s">
        <v>2565</v>
      </c>
      <c r="B434" s="434" t="s">
        <v>2566</v>
      </c>
      <c r="C434" s="435"/>
      <c r="D434" s="435"/>
      <c r="E434" s="435"/>
      <c r="F434" s="435"/>
      <c r="G434" s="435"/>
      <c r="H434" s="435"/>
      <c r="I434" s="435"/>
      <c r="J434" s="436"/>
      <c r="K434" s="419"/>
      <c r="L434" s="419"/>
      <c r="M434" s="419"/>
    </row>
    <row r="435" spans="1:13" s="228" customFormat="1" ht="12.5" x14ac:dyDescent="0.25">
      <c r="A435" s="418"/>
      <c r="B435" s="418"/>
      <c r="C435" s="418"/>
      <c r="D435" s="418"/>
      <c r="E435" s="418"/>
      <c r="F435" s="418"/>
      <c r="G435" s="418"/>
      <c r="H435" s="418"/>
      <c r="I435" s="418"/>
      <c r="J435" s="418"/>
      <c r="K435" s="418"/>
      <c r="L435" s="418"/>
      <c r="M435" s="418"/>
    </row>
    <row r="436" spans="1:13" s="230" customFormat="1" x14ac:dyDescent="0.35">
      <c r="A436" s="341" t="s">
        <v>2504</v>
      </c>
      <c r="B436" s="420"/>
      <c r="C436" s="420"/>
      <c r="D436" s="420"/>
      <c r="E436" s="420"/>
      <c r="F436" s="420"/>
      <c r="G436" s="420"/>
      <c r="H436" s="420"/>
      <c r="I436" s="420"/>
      <c r="J436" s="420"/>
      <c r="K436" s="421"/>
      <c r="L436" s="421"/>
      <c r="M436" s="421"/>
    </row>
    <row r="437" spans="1:13" ht="14.25" customHeight="1" x14ac:dyDescent="0.35">
      <c r="A437" s="342" t="s">
        <v>2505</v>
      </c>
      <c r="B437" s="422"/>
      <c r="C437" s="422"/>
      <c r="D437" s="422"/>
      <c r="E437" s="422"/>
      <c r="F437" s="422"/>
      <c r="G437" s="422"/>
      <c r="H437" s="422"/>
      <c r="I437" s="422"/>
      <c r="J437" s="422"/>
      <c r="K437" s="232"/>
      <c r="L437" s="232"/>
      <c r="M437" s="232"/>
    </row>
    <row r="438" spans="1:13" ht="14.25" customHeight="1" x14ac:dyDescent="0.35">
      <c r="A438" s="342" t="s">
        <v>2506</v>
      </c>
      <c r="B438" s="422"/>
      <c r="C438" s="422"/>
      <c r="D438" s="422"/>
      <c r="E438" s="422"/>
      <c r="F438" s="422"/>
      <c r="G438" s="422"/>
      <c r="H438" s="422"/>
      <c r="I438" s="342"/>
      <c r="J438" s="342" t="s">
        <v>2567</v>
      </c>
      <c r="K438" s="232"/>
      <c r="L438" s="232"/>
      <c r="M438" s="232"/>
    </row>
    <row r="439" spans="1:13" ht="14.25" customHeight="1" x14ac:dyDescent="0.35">
      <c r="A439" s="342" t="s">
        <v>2507</v>
      </c>
      <c r="B439" s="422"/>
      <c r="C439" s="422"/>
      <c r="D439" s="422"/>
      <c r="E439" s="422"/>
      <c r="F439" s="422"/>
      <c r="G439" s="422"/>
      <c r="H439" s="422"/>
      <c r="I439" s="422"/>
      <c r="J439" s="422"/>
      <c r="K439" s="232"/>
      <c r="L439" s="232"/>
      <c r="M439" s="232"/>
    </row>
    <row r="440" spans="1:13" s="231" customFormat="1" ht="42.75" customHeight="1" x14ac:dyDescent="0.35">
      <c r="A440" s="432" t="s">
        <v>2568</v>
      </c>
      <c r="B440" s="433"/>
      <c r="C440" s="433"/>
      <c r="D440" s="433"/>
      <c r="E440" s="433"/>
      <c r="F440" s="433"/>
      <c r="G440" s="433"/>
      <c r="H440" s="433"/>
      <c r="I440" s="433"/>
      <c r="J440" s="433"/>
      <c r="K440" s="433"/>
      <c r="L440" s="433"/>
      <c r="M440" s="433"/>
    </row>
    <row r="441" spans="1:13" ht="14.25" customHeight="1" x14ac:dyDescent="0.35">
      <c r="A441" s="342" t="s">
        <v>2508</v>
      </c>
      <c r="B441" s="422"/>
      <c r="C441" s="422"/>
      <c r="D441" s="422"/>
      <c r="E441" s="422"/>
      <c r="F441" s="422"/>
      <c r="G441" s="422"/>
      <c r="H441" s="422"/>
      <c r="I441" s="422"/>
      <c r="J441" s="422"/>
      <c r="K441" s="232"/>
      <c r="L441" s="232"/>
      <c r="M441" s="232"/>
    </row>
    <row r="442" spans="1:13" ht="14.25" customHeight="1" x14ac:dyDescent="0.35">
      <c r="A442" s="342" t="s">
        <v>2569</v>
      </c>
      <c r="B442" s="422"/>
      <c r="C442" s="422"/>
      <c r="D442" s="422"/>
      <c r="E442" s="422"/>
      <c r="F442" s="422"/>
      <c r="G442" s="422"/>
      <c r="H442" s="422"/>
      <c r="I442" s="422"/>
      <c r="J442" s="422"/>
      <c r="K442" s="232"/>
      <c r="L442" s="232"/>
      <c r="M442" s="232"/>
    </row>
    <row r="443" spans="1:13" ht="14.25" customHeight="1" x14ac:dyDescent="0.35">
      <c r="A443" s="343" t="s">
        <v>2570</v>
      </c>
      <c r="B443" s="422"/>
      <c r="C443" s="422"/>
      <c r="D443" s="422"/>
      <c r="E443" s="422"/>
      <c r="F443" s="422"/>
      <c r="G443" s="422"/>
      <c r="H443" s="422"/>
      <c r="I443" s="422"/>
      <c r="J443" s="422"/>
      <c r="K443" s="232"/>
      <c r="L443" s="232"/>
      <c r="M443" s="232"/>
    </row>
    <row r="444" spans="1:13" ht="14.25" customHeight="1" x14ac:dyDescent="0.35">
      <c r="A444" s="343" t="s">
        <v>2571</v>
      </c>
      <c r="B444" s="422"/>
      <c r="C444" s="422"/>
      <c r="D444" s="422"/>
      <c r="E444" s="422"/>
      <c r="F444" s="422"/>
      <c r="G444" s="422"/>
      <c r="H444" s="422"/>
      <c r="I444" s="422"/>
      <c r="J444" s="422"/>
      <c r="K444" s="232"/>
      <c r="L444" s="232"/>
      <c r="M444" s="232"/>
    </row>
    <row r="445" spans="1:13" ht="14.25" customHeight="1" x14ac:dyDescent="0.35">
      <c r="A445" s="369" t="s">
        <v>2509</v>
      </c>
      <c r="B445" s="422"/>
      <c r="C445" s="422"/>
      <c r="D445" s="422"/>
      <c r="E445" s="422"/>
      <c r="F445" s="422"/>
      <c r="G445" s="422"/>
      <c r="H445" s="422"/>
      <c r="I445" s="422"/>
      <c r="J445" s="422"/>
      <c r="K445" s="232"/>
      <c r="L445" s="232"/>
      <c r="M445" s="232"/>
    </row>
    <row r="446" spans="1:13" ht="14.25" customHeight="1" x14ac:dyDescent="0.35">
      <c r="A446" s="369" t="s">
        <v>2587</v>
      </c>
      <c r="B446" s="422"/>
      <c r="C446" s="422"/>
      <c r="D446" s="422"/>
      <c r="E446" s="422"/>
      <c r="F446" s="422"/>
      <c r="G446" s="422"/>
      <c r="H446" s="422"/>
      <c r="I446" s="422"/>
      <c r="J446" s="422"/>
      <c r="K446" s="232"/>
      <c r="L446" s="232"/>
      <c r="M446" s="232"/>
    </row>
    <row r="447" spans="1:13" ht="14.25" customHeight="1" x14ac:dyDescent="0.35">
      <c r="A447" s="369" t="s">
        <v>2510</v>
      </c>
      <c r="B447" s="343"/>
      <c r="C447" s="343"/>
      <c r="D447" s="343"/>
      <c r="E447" s="343"/>
      <c r="F447" s="343"/>
      <c r="G447" s="343"/>
      <c r="H447" s="343"/>
      <c r="I447" s="343"/>
      <c r="J447" s="422"/>
      <c r="K447" s="232"/>
      <c r="L447" s="232"/>
      <c r="M447" s="232"/>
    </row>
    <row r="448" spans="1:13" ht="14.25" customHeight="1" x14ac:dyDescent="0.35">
      <c r="A448" s="369" t="s">
        <v>2572</v>
      </c>
      <c r="B448" s="343"/>
      <c r="C448" s="343"/>
      <c r="D448" s="343"/>
      <c r="E448" s="343"/>
      <c r="F448" s="343"/>
      <c r="G448" s="343"/>
      <c r="H448" s="343"/>
      <c r="I448" s="343"/>
      <c r="J448" s="422"/>
      <c r="K448" s="232"/>
      <c r="L448" s="232"/>
      <c r="M448" s="232"/>
    </row>
    <row r="449" spans="1:10" ht="14.25" customHeight="1" x14ac:dyDescent="0.35">
      <c r="A449" s="367" t="s">
        <v>2511</v>
      </c>
      <c r="B449" s="343"/>
      <c r="C449" s="343"/>
      <c r="D449" s="343"/>
      <c r="E449" s="343"/>
      <c r="F449" s="343"/>
      <c r="G449" s="343"/>
      <c r="H449" s="343"/>
      <c r="I449" s="343"/>
      <c r="J449" s="422"/>
    </row>
    <row r="450" spans="1:10" ht="14.25" customHeight="1" x14ac:dyDescent="0.35">
      <c r="A450" s="343" t="s">
        <v>2512</v>
      </c>
      <c r="B450" s="422"/>
      <c r="C450" s="422"/>
      <c r="D450" s="422"/>
      <c r="E450" s="422"/>
      <c r="F450" s="422"/>
      <c r="G450" s="422"/>
      <c r="H450" s="422"/>
      <c r="I450" s="422"/>
      <c r="J450" s="422"/>
    </row>
    <row r="451" spans="1:10" ht="14.25" customHeight="1" x14ac:dyDescent="0.35">
      <c r="A451" s="343" t="s">
        <v>2513</v>
      </c>
      <c r="B451" s="422"/>
      <c r="C451" s="422"/>
      <c r="D451" s="422"/>
      <c r="E451" s="422"/>
      <c r="F451" s="422"/>
      <c r="G451" s="422"/>
      <c r="H451" s="422"/>
      <c r="I451" s="422"/>
      <c r="J451" s="422"/>
    </row>
    <row r="452" spans="1:10" ht="14.25" customHeight="1" x14ac:dyDescent="0.35">
      <c r="A452" s="342" t="s">
        <v>2514</v>
      </c>
      <c r="B452" s="422"/>
      <c r="C452" s="422"/>
      <c r="D452" s="422"/>
      <c r="E452" s="422"/>
      <c r="F452" s="422"/>
      <c r="G452" s="422"/>
      <c r="H452" s="422"/>
      <c r="I452" s="422"/>
      <c r="J452" s="422"/>
    </row>
    <row r="453" spans="1:10" ht="14.25" customHeight="1" x14ac:dyDescent="0.35">
      <c r="A453" s="342" t="s">
        <v>2515</v>
      </c>
      <c r="B453" s="422"/>
      <c r="C453" s="422"/>
      <c r="D453" s="422"/>
      <c r="E453" s="422"/>
      <c r="F453" s="422"/>
      <c r="G453" s="422"/>
      <c r="H453" s="422"/>
      <c r="I453" s="422"/>
      <c r="J453" s="422"/>
    </row>
    <row r="454" spans="1:10" ht="14.25" customHeight="1" x14ac:dyDescent="0.35">
      <c r="A454" s="342" t="s">
        <v>2573</v>
      </c>
      <c r="B454" s="422"/>
      <c r="C454" s="422"/>
      <c r="D454" s="422"/>
      <c r="E454" s="422"/>
      <c r="F454" s="422"/>
      <c r="G454" s="422"/>
      <c r="H454" s="422"/>
      <c r="I454" s="422"/>
      <c r="J454" s="422"/>
    </row>
  </sheetData>
  <mergeCells count="78">
    <mergeCell ref="B21:D21"/>
    <mergeCell ref="B19:D19"/>
    <mergeCell ref="B20:D20"/>
    <mergeCell ref="B23:D23"/>
    <mergeCell ref="F55:F56"/>
    <mergeCell ref="F39:F40"/>
    <mergeCell ref="F51:F52"/>
    <mergeCell ref="F49:F50"/>
    <mergeCell ref="F53:F54"/>
    <mergeCell ref="F41:F42"/>
    <mergeCell ref="F43:F44"/>
    <mergeCell ref="B412:D412"/>
    <mergeCell ref="G412:L412"/>
    <mergeCell ref="B434:J434"/>
    <mergeCell ref="B432:J432"/>
    <mergeCell ref="B433:J433"/>
    <mergeCell ref="B416:E416"/>
    <mergeCell ref="B429:J429"/>
    <mergeCell ref="B428:J428"/>
    <mergeCell ref="B430:J430"/>
    <mergeCell ref="B425:J425"/>
    <mergeCell ref="B426:J426"/>
    <mergeCell ref="G417:J417"/>
    <mergeCell ref="G420:J420"/>
    <mergeCell ref="G418:J418"/>
    <mergeCell ref="B417:E417"/>
    <mergeCell ref="B419:E419"/>
    <mergeCell ref="H408:K408"/>
    <mergeCell ref="G55:G56"/>
    <mergeCell ref="G53:H54"/>
    <mergeCell ref="H410:K410"/>
    <mergeCell ref="H402:K402"/>
    <mergeCell ref="H407:K407"/>
    <mergeCell ref="H405:K405"/>
    <mergeCell ref="H406:K406"/>
    <mergeCell ref="H409:K409"/>
    <mergeCell ref="H397:K397"/>
    <mergeCell ref="H398:K39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H6:I6"/>
    <mergeCell ref="N403:Q403"/>
    <mergeCell ref="N404:Q404"/>
    <mergeCell ref="N402:Q402"/>
    <mergeCell ref="H401:K401"/>
    <mergeCell ref="H399:K399"/>
    <mergeCell ref="H400:K400"/>
    <mergeCell ref="H404:K404"/>
    <mergeCell ref="H403:K403"/>
    <mergeCell ref="C6:D6"/>
    <mergeCell ref="A440:M440"/>
    <mergeCell ref="B431:J431"/>
    <mergeCell ref="G43:G44"/>
    <mergeCell ref="F134:J134"/>
    <mergeCell ref="I17:J17"/>
    <mergeCell ref="B25:D25"/>
    <mergeCell ref="F37:F38"/>
    <mergeCell ref="B418:E418"/>
    <mergeCell ref="B424:J424"/>
    <mergeCell ref="B420:E420"/>
    <mergeCell ref="B415:E415"/>
    <mergeCell ref="G41:H42"/>
    <mergeCell ref="G416:J416"/>
    <mergeCell ref="G415:J415"/>
    <mergeCell ref="G414:J414"/>
  </mergeCells>
  <printOptions horizontalCentered="1"/>
  <pageMargins left="0.31496062992125984" right="0.31496062992125984" top="0.31496062992125984" bottom="0.31496062992125984" header="0.15748031496062992"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3" max="12" man="1"/>
    <brk id="117" max="12" man="1"/>
    <brk id="174" max="12" man="1"/>
    <brk id="231" max="12" man="1"/>
    <brk id="293" max="12" man="1"/>
    <brk id="344" max="12" man="1"/>
    <brk id="394" max="12" man="1"/>
    <brk id="41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499" t="s">
        <v>1515</v>
      </c>
      <c r="B1" s="499"/>
    </row>
    <row r="2" spans="1:13" ht="31" x14ac:dyDescent="0.35">
      <c r="A2" s="147" t="s">
        <v>1514</v>
      </c>
      <c r="B2" s="147"/>
      <c r="C2" s="23"/>
      <c r="D2" s="23"/>
      <c r="E2" s="23"/>
      <c r="F2" s="155" t="s">
        <v>1657</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107" t="s">
        <v>1550</v>
      </c>
      <c r="D4" s="26"/>
      <c r="E4" s="26"/>
      <c r="F4" s="23"/>
      <c r="G4" s="23"/>
      <c r="H4" s="23"/>
      <c r="I4" s="36" t="s">
        <v>1507</v>
      </c>
      <c r="J4" s="82" t="s">
        <v>1191</v>
      </c>
      <c r="L4" s="23"/>
      <c r="M4" s="23"/>
    </row>
    <row r="5" spans="1:13" ht="15" thickBot="1" x14ac:dyDescent="0.4">
      <c r="H5" s="23"/>
      <c r="I5" s="100" t="s">
        <v>1193</v>
      </c>
      <c r="J5" s="25" t="s">
        <v>1194</v>
      </c>
      <c r="L5" s="23"/>
      <c r="M5" s="23"/>
    </row>
    <row r="6" spans="1:13" ht="18.5" x14ac:dyDescent="0.35">
      <c r="A6" s="29"/>
      <c r="B6" s="30" t="s">
        <v>1416</v>
      </c>
      <c r="C6" s="29"/>
      <c r="E6" s="31"/>
      <c r="F6" s="31"/>
      <c r="G6" s="31"/>
      <c r="H6" s="23"/>
      <c r="I6" s="100" t="s">
        <v>1196</v>
      </c>
      <c r="J6" s="25" t="s">
        <v>1197</v>
      </c>
      <c r="L6" s="23"/>
      <c r="M6" s="23"/>
    </row>
    <row r="7" spans="1:13" x14ac:dyDescent="0.35">
      <c r="B7" s="33" t="s">
        <v>1513</v>
      </c>
      <c r="H7" s="23"/>
      <c r="I7" s="100" t="s">
        <v>1199</v>
      </c>
      <c r="J7" s="25" t="s">
        <v>1200</v>
      </c>
      <c r="L7" s="23"/>
      <c r="M7" s="23"/>
    </row>
    <row r="8" spans="1:13" x14ac:dyDescent="0.35">
      <c r="B8" s="33" t="s">
        <v>1429</v>
      </c>
      <c r="H8" s="23"/>
      <c r="I8" s="100" t="s">
        <v>1505</v>
      </c>
      <c r="J8" s="25" t="s">
        <v>1506</v>
      </c>
      <c r="L8" s="23"/>
      <c r="M8" s="23"/>
    </row>
    <row r="9" spans="1:13" ht="15" thickBot="1" x14ac:dyDescent="0.4">
      <c r="B9" s="34" t="s">
        <v>1451</v>
      </c>
      <c r="H9" s="23"/>
      <c r="L9" s="23"/>
      <c r="M9" s="23"/>
    </row>
    <row r="10" spans="1:13" x14ac:dyDescent="0.35">
      <c r="B10" s="35"/>
      <c r="H10" s="23"/>
      <c r="I10" s="101" t="s">
        <v>1509</v>
      </c>
      <c r="L10" s="23"/>
      <c r="M10" s="23"/>
    </row>
    <row r="11" spans="1:13" x14ac:dyDescent="0.35">
      <c r="B11" s="35"/>
      <c r="H11" s="23"/>
      <c r="I11" s="101" t="s">
        <v>1511</v>
      </c>
      <c r="L11" s="23"/>
      <c r="M11" s="23"/>
    </row>
    <row r="12" spans="1:13" ht="37" x14ac:dyDescent="0.35">
      <c r="A12" s="36" t="s">
        <v>33</v>
      </c>
      <c r="B12" s="36" t="s">
        <v>1497</v>
      </c>
      <c r="C12" s="37"/>
      <c r="D12" s="37"/>
      <c r="E12" s="37"/>
      <c r="F12" s="37"/>
      <c r="G12" s="37"/>
      <c r="H12" s="23"/>
      <c r="L12" s="23"/>
      <c r="M12" s="23"/>
    </row>
    <row r="13" spans="1:13" ht="15" customHeight="1" x14ac:dyDescent="0.35">
      <c r="A13" s="44"/>
      <c r="B13" s="45" t="s">
        <v>1428</v>
      </c>
      <c r="C13" s="44" t="s">
        <v>1496</v>
      </c>
      <c r="D13" s="44" t="s">
        <v>1508</v>
      </c>
      <c r="E13" s="46"/>
      <c r="F13" s="47"/>
      <c r="G13" s="47"/>
      <c r="H13" s="23"/>
      <c r="L13" s="23"/>
      <c r="M13" s="23"/>
    </row>
    <row r="14" spans="1:13" x14ac:dyDescent="0.35">
      <c r="A14" s="25" t="s">
        <v>1417</v>
      </c>
      <c r="B14" s="42" t="s">
        <v>1384</v>
      </c>
      <c r="C14" s="195" t="s">
        <v>1966</v>
      </c>
      <c r="D14" s="195" t="s">
        <v>2522</v>
      </c>
      <c r="E14" s="31"/>
      <c r="F14" s="31"/>
      <c r="G14" s="31"/>
      <c r="H14" s="23"/>
      <c r="L14" s="23"/>
      <c r="M14" s="23"/>
    </row>
    <row r="15" spans="1:13" x14ac:dyDescent="0.35">
      <c r="A15" s="25" t="s">
        <v>1418</v>
      </c>
      <c r="B15" s="42" t="s">
        <v>385</v>
      </c>
      <c r="C15" s="25" t="s">
        <v>1966</v>
      </c>
      <c r="D15" s="25" t="s">
        <v>2522</v>
      </c>
      <c r="E15" s="31"/>
      <c r="F15" s="31"/>
      <c r="G15" s="31"/>
      <c r="H15" s="23"/>
      <c r="L15" s="23"/>
      <c r="M15" s="23"/>
    </row>
    <row r="16" spans="1:13" x14ac:dyDescent="0.35">
      <c r="A16" s="25" t="s">
        <v>1419</v>
      </c>
      <c r="B16" s="42" t="s">
        <v>1385</v>
      </c>
      <c r="C16" s="25" t="s">
        <v>1197</v>
      </c>
      <c r="D16" s="25" t="s">
        <v>1197</v>
      </c>
      <c r="E16" s="31"/>
      <c r="F16" s="31"/>
      <c r="G16" s="31"/>
      <c r="H16" s="23"/>
      <c r="L16" s="23"/>
      <c r="M16" s="23"/>
    </row>
    <row r="17" spans="1:13" x14ac:dyDescent="0.35">
      <c r="A17" s="25" t="s">
        <v>1420</v>
      </c>
      <c r="B17" s="192" t="s">
        <v>1386</v>
      </c>
      <c r="C17" s="25" t="s">
        <v>1197</v>
      </c>
      <c r="D17" s="25" t="s">
        <v>1197</v>
      </c>
      <c r="E17" s="31"/>
      <c r="F17" s="31"/>
      <c r="G17" s="31"/>
      <c r="H17" s="23"/>
      <c r="L17" s="23"/>
      <c r="M17" s="23"/>
    </row>
    <row r="18" spans="1:13" x14ac:dyDescent="0.35">
      <c r="A18" s="25" t="s">
        <v>1421</v>
      </c>
      <c r="B18" s="42" t="s">
        <v>1387</v>
      </c>
      <c r="C18" s="25" t="s">
        <v>1966</v>
      </c>
      <c r="D18" s="25" t="s">
        <v>2522</v>
      </c>
      <c r="E18" s="31"/>
      <c r="F18" s="31"/>
      <c r="G18" s="31"/>
      <c r="H18" s="23"/>
      <c r="L18" s="23"/>
      <c r="M18" s="23"/>
    </row>
    <row r="19" spans="1:13" x14ac:dyDescent="0.35">
      <c r="A19" s="25" t="s">
        <v>1422</v>
      </c>
      <c r="B19" s="42" t="s">
        <v>1388</v>
      </c>
      <c r="C19" s="25" t="s">
        <v>1197</v>
      </c>
      <c r="D19" s="25" t="s">
        <v>1197</v>
      </c>
      <c r="E19" s="31"/>
      <c r="F19" s="31"/>
      <c r="G19" s="31"/>
      <c r="H19" s="23"/>
      <c r="L19" s="23"/>
      <c r="M19" s="23"/>
    </row>
    <row r="20" spans="1:13" x14ac:dyDescent="0.35">
      <c r="A20" s="25" t="s">
        <v>1423</v>
      </c>
      <c r="B20" s="42" t="s">
        <v>1389</v>
      </c>
      <c r="C20" s="25" t="s">
        <v>1966</v>
      </c>
      <c r="D20" s="25" t="s">
        <v>2522</v>
      </c>
      <c r="E20" s="31"/>
      <c r="F20" s="31"/>
      <c r="G20" s="31"/>
      <c r="H20" s="23"/>
      <c r="L20" s="23"/>
      <c r="M20" s="23"/>
    </row>
    <row r="21" spans="1:13" x14ac:dyDescent="0.35">
      <c r="A21" s="25" t="s">
        <v>1424</v>
      </c>
      <c r="B21" s="42" t="s">
        <v>1390</v>
      </c>
      <c r="C21" s="25" t="s">
        <v>1197</v>
      </c>
      <c r="D21" s="25" t="s">
        <v>1197</v>
      </c>
      <c r="E21" s="31"/>
      <c r="F21" s="31"/>
      <c r="G21" s="31"/>
      <c r="H21" s="23"/>
      <c r="L21" s="23"/>
      <c r="M21" s="23"/>
    </row>
    <row r="22" spans="1:13" x14ac:dyDescent="0.35">
      <c r="A22" s="25" t="s">
        <v>1425</v>
      </c>
      <c r="B22" s="42" t="s">
        <v>1391</v>
      </c>
      <c r="C22" s="25" t="s">
        <v>1197</v>
      </c>
      <c r="D22" s="25" t="s">
        <v>1197</v>
      </c>
      <c r="E22" s="31"/>
      <c r="F22" s="31"/>
      <c r="G22" s="31"/>
      <c r="H22" s="23"/>
      <c r="L22" s="23"/>
      <c r="M22" s="23"/>
    </row>
    <row r="23" spans="1:13" x14ac:dyDescent="0.35">
      <c r="A23" s="25" t="s">
        <v>1426</v>
      </c>
      <c r="B23" s="42" t="s">
        <v>1492</v>
      </c>
      <c r="C23" s="25" t="s">
        <v>2520</v>
      </c>
      <c r="D23" s="25" t="s">
        <v>2523</v>
      </c>
      <c r="E23" s="31"/>
      <c r="F23" s="31"/>
      <c r="G23" s="31"/>
      <c r="H23" s="23"/>
      <c r="L23" s="23"/>
      <c r="M23" s="23"/>
    </row>
    <row r="24" spans="1:13" x14ac:dyDescent="0.35">
      <c r="A24" s="25" t="s">
        <v>1494</v>
      </c>
      <c r="B24" s="42" t="s">
        <v>1493</v>
      </c>
      <c r="C24" s="25" t="s">
        <v>2521</v>
      </c>
      <c r="D24" s="25" t="s">
        <v>2524</v>
      </c>
      <c r="E24" s="31"/>
      <c r="F24" s="31"/>
      <c r="G24" s="31"/>
      <c r="H24" s="23"/>
      <c r="L24" s="23"/>
      <c r="M24" s="23"/>
    </row>
    <row r="25" spans="1:13" outlineLevel="1" x14ac:dyDescent="0.35">
      <c r="A25" s="25" t="s">
        <v>1427</v>
      </c>
      <c r="B25" s="40"/>
      <c r="E25" s="31"/>
      <c r="F25" s="31"/>
      <c r="G25" s="31"/>
      <c r="H25" s="23"/>
      <c r="L25" s="23"/>
      <c r="M25" s="23"/>
    </row>
    <row r="26" spans="1:13" outlineLevel="1" x14ac:dyDescent="0.35">
      <c r="A26" s="25" t="s">
        <v>1430</v>
      </c>
      <c r="B26" s="40"/>
      <c r="E26" s="31"/>
      <c r="F26" s="31"/>
      <c r="G26" s="31"/>
      <c r="H26" s="23"/>
      <c r="L26" s="23"/>
      <c r="M26" s="23"/>
    </row>
    <row r="27" spans="1:13" outlineLevel="1" x14ac:dyDescent="0.35">
      <c r="A27" s="25" t="s">
        <v>1431</v>
      </c>
      <c r="B27" s="40"/>
      <c r="E27" s="31"/>
      <c r="F27" s="31"/>
      <c r="G27" s="31"/>
      <c r="H27" s="23"/>
      <c r="L27" s="23"/>
      <c r="M27" s="23"/>
    </row>
    <row r="28" spans="1:13" outlineLevel="1" x14ac:dyDescent="0.35">
      <c r="A28" s="25" t="s">
        <v>1432</v>
      </c>
      <c r="B28" s="40"/>
      <c r="E28" s="31"/>
      <c r="F28" s="31"/>
      <c r="G28" s="31"/>
      <c r="H28" s="23"/>
      <c r="L28" s="23"/>
      <c r="M28" s="23"/>
    </row>
    <row r="29" spans="1:13" outlineLevel="1" x14ac:dyDescent="0.35">
      <c r="A29" s="25" t="s">
        <v>1433</v>
      </c>
      <c r="B29" s="40"/>
      <c r="E29" s="31"/>
      <c r="F29" s="31"/>
      <c r="G29" s="31"/>
      <c r="H29" s="23"/>
      <c r="L29" s="23"/>
      <c r="M29" s="23"/>
    </row>
    <row r="30" spans="1:13" outlineLevel="1" x14ac:dyDescent="0.35">
      <c r="A30" s="25" t="s">
        <v>1434</v>
      </c>
      <c r="B30" s="40"/>
      <c r="E30" s="31"/>
      <c r="F30" s="31"/>
      <c r="G30" s="31"/>
      <c r="H30" s="23"/>
      <c r="L30" s="23"/>
      <c r="M30" s="23"/>
    </row>
    <row r="31" spans="1:13" outlineLevel="1" x14ac:dyDescent="0.35">
      <c r="A31" s="25" t="s">
        <v>1435</v>
      </c>
      <c r="B31" s="40"/>
      <c r="E31" s="31"/>
      <c r="F31" s="31"/>
      <c r="G31" s="31"/>
      <c r="H31" s="23"/>
      <c r="L31" s="23"/>
      <c r="M31" s="23"/>
    </row>
    <row r="32" spans="1:13" outlineLevel="1" x14ac:dyDescent="0.35">
      <c r="A32" s="25" t="s">
        <v>1436</v>
      </c>
      <c r="B32" s="40"/>
      <c r="E32" s="31"/>
      <c r="F32" s="31"/>
      <c r="G32" s="31"/>
      <c r="H32" s="23"/>
      <c r="L32" s="23"/>
      <c r="M32" s="23"/>
    </row>
    <row r="33" spans="1:13" ht="18.5" x14ac:dyDescent="0.35">
      <c r="A33" s="37"/>
      <c r="B33" s="36" t="s">
        <v>1429</v>
      </c>
      <c r="C33" s="37"/>
      <c r="D33" s="37"/>
      <c r="E33" s="37"/>
      <c r="F33" s="37"/>
      <c r="G33" s="37"/>
      <c r="H33" s="23"/>
      <c r="L33" s="23"/>
      <c r="M33" s="23"/>
    </row>
    <row r="34" spans="1:13" ht="15" customHeight="1" x14ac:dyDescent="0.35">
      <c r="A34" s="44"/>
      <c r="B34" s="45" t="s">
        <v>1392</v>
      </c>
      <c r="C34" s="44" t="s">
        <v>1504</v>
      </c>
      <c r="D34" s="44" t="s">
        <v>1508</v>
      </c>
      <c r="E34" s="44" t="s">
        <v>1393</v>
      </c>
      <c r="F34" s="47"/>
      <c r="G34" s="47"/>
      <c r="H34" s="23"/>
      <c r="L34" s="23"/>
      <c r="M34" s="23"/>
    </row>
    <row r="35" spans="1:13" x14ac:dyDescent="0.35">
      <c r="A35" s="25" t="s">
        <v>1452</v>
      </c>
      <c r="B35" s="180" t="s">
        <v>1966</v>
      </c>
      <c r="C35" s="195" t="s">
        <v>1197</v>
      </c>
      <c r="D35" s="195" t="s">
        <v>2522</v>
      </c>
      <c r="E35" s="195" t="s">
        <v>2525</v>
      </c>
      <c r="F35" s="99"/>
      <c r="G35" s="99"/>
      <c r="H35" s="23"/>
      <c r="L35" s="23"/>
      <c r="M35" s="23"/>
    </row>
    <row r="36" spans="1:13" x14ac:dyDescent="0.35">
      <c r="A36" s="25" t="s">
        <v>1453</v>
      </c>
      <c r="B36" s="42" t="s">
        <v>1966</v>
      </c>
      <c r="C36" s="25" t="s">
        <v>1197</v>
      </c>
      <c r="D36" s="25" t="s">
        <v>2522</v>
      </c>
      <c r="E36" s="25" t="s">
        <v>2526</v>
      </c>
      <c r="H36" s="23"/>
      <c r="L36" s="23"/>
      <c r="M36" s="23"/>
    </row>
    <row r="37" spans="1:13" x14ac:dyDescent="0.35">
      <c r="A37" s="25" t="s">
        <v>1454</v>
      </c>
      <c r="B37" s="180" t="s">
        <v>2574</v>
      </c>
      <c r="C37" s="25" t="s">
        <v>1197</v>
      </c>
      <c r="D37" s="25" t="s">
        <v>1197</v>
      </c>
      <c r="E37" s="25" t="s">
        <v>1197</v>
      </c>
      <c r="H37" s="23"/>
      <c r="L37" s="23"/>
      <c r="M37" s="23"/>
    </row>
    <row r="38" spans="1:13" x14ac:dyDescent="0.35">
      <c r="A38" s="25" t="s">
        <v>1455</v>
      </c>
      <c r="B38" s="42" t="s">
        <v>1394</v>
      </c>
      <c r="C38" s="25" t="s">
        <v>1197</v>
      </c>
      <c r="D38" s="25" t="s">
        <v>1197</v>
      </c>
      <c r="E38" s="25" t="s">
        <v>1197</v>
      </c>
      <c r="H38" s="23"/>
      <c r="L38" s="23"/>
      <c r="M38" s="23"/>
    </row>
    <row r="39" spans="1:13" x14ac:dyDescent="0.35">
      <c r="A39" s="25" t="s">
        <v>1456</v>
      </c>
      <c r="B39" s="42" t="s">
        <v>1395</v>
      </c>
      <c r="C39" s="25" t="s">
        <v>1197</v>
      </c>
      <c r="D39" s="25" t="s">
        <v>1197</v>
      </c>
      <c r="E39" s="25" t="s">
        <v>1197</v>
      </c>
      <c r="H39" s="23"/>
      <c r="L39" s="23"/>
      <c r="M39" s="23"/>
    </row>
    <row r="40" spans="1:13" x14ac:dyDescent="0.35">
      <c r="A40" s="25" t="s">
        <v>1457</v>
      </c>
      <c r="B40" s="42" t="s">
        <v>1396</v>
      </c>
      <c r="C40" s="25" t="s">
        <v>1197</v>
      </c>
      <c r="D40" s="25" t="s">
        <v>1197</v>
      </c>
      <c r="E40" s="25" t="s">
        <v>1197</v>
      </c>
      <c r="H40" s="23"/>
      <c r="L40" s="23"/>
      <c r="M40" s="23"/>
    </row>
    <row r="41" spans="1:13" x14ac:dyDescent="0.35">
      <c r="A41" s="25" t="s">
        <v>1458</v>
      </c>
      <c r="B41" s="42" t="s">
        <v>1397</v>
      </c>
      <c r="C41" s="25" t="s">
        <v>1197</v>
      </c>
      <c r="D41" s="25" t="s">
        <v>1197</v>
      </c>
      <c r="E41" s="25" t="s">
        <v>1197</v>
      </c>
      <c r="H41" s="23"/>
      <c r="L41" s="23"/>
      <c r="M41" s="23"/>
    </row>
    <row r="42" spans="1:13" x14ac:dyDescent="0.35">
      <c r="A42" s="25" t="s">
        <v>1459</v>
      </c>
      <c r="B42" s="42" t="s">
        <v>1398</v>
      </c>
      <c r="C42" s="25" t="s">
        <v>1197</v>
      </c>
      <c r="D42" s="25" t="s">
        <v>1197</v>
      </c>
      <c r="E42" s="25" t="s">
        <v>1197</v>
      </c>
      <c r="H42" s="23"/>
      <c r="L42" s="23"/>
      <c r="M42" s="23"/>
    </row>
    <row r="43" spans="1:13" x14ac:dyDescent="0.35">
      <c r="A43" s="25" t="s">
        <v>1460</v>
      </c>
      <c r="B43" s="42" t="s">
        <v>1399</v>
      </c>
      <c r="C43" s="25" t="s">
        <v>1197</v>
      </c>
      <c r="D43" s="25" t="s">
        <v>1197</v>
      </c>
      <c r="E43" s="25" t="s">
        <v>1197</v>
      </c>
      <c r="H43" s="23"/>
      <c r="L43" s="23"/>
      <c r="M43" s="23"/>
    </row>
    <row r="44" spans="1:13" x14ac:dyDescent="0.35">
      <c r="A44" s="25" t="s">
        <v>1461</v>
      </c>
      <c r="B44" s="42" t="s">
        <v>1400</v>
      </c>
      <c r="C44" s="25" t="s">
        <v>1197</v>
      </c>
      <c r="D44" s="25" t="s">
        <v>1197</v>
      </c>
      <c r="E44" s="25" t="s">
        <v>1197</v>
      </c>
      <c r="H44" s="23"/>
      <c r="L44" s="23"/>
      <c r="M44" s="23"/>
    </row>
    <row r="45" spans="1:13" x14ac:dyDescent="0.35">
      <c r="A45" s="25" t="s">
        <v>1462</v>
      </c>
      <c r="B45" s="42" t="s">
        <v>1401</v>
      </c>
      <c r="C45" s="25" t="s">
        <v>1197</v>
      </c>
      <c r="D45" s="25" t="s">
        <v>1197</v>
      </c>
      <c r="E45" s="25" t="s">
        <v>1197</v>
      </c>
      <c r="H45" s="23"/>
      <c r="L45" s="23"/>
      <c r="M45" s="23"/>
    </row>
    <row r="46" spans="1:13" x14ac:dyDescent="0.35">
      <c r="A46" s="25" t="s">
        <v>1463</v>
      </c>
      <c r="B46" s="42" t="s">
        <v>1402</v>
      </c>
      <c r="C46" s="25" t="s">
        <v>1197</v>
      </c>
      <c r="D46" s="25" t="s">
        <v>1197</v>
      </c>
      <c r="E46" s="25" t="s">
        <v>1197</v>
      </c>
      <c r="H46" s="23"/>
      <c r="L46" s="23"/>
      <c r="M46" s="23"/>
    </row>
    <row r="47" spans="1:13" x14ac:dyDescent="0.35">
      <c r="A47" s="25" t="s">
        <v>1464</v>
      </c>
      <c r="B47" s="42" t="s">
        <v>1403</v>
      </c>
      <c r="C47" s="25" t="s">
        <v>1197</v>
      </c>
      <c r="D47" s="25" t="s">
        <v>1197</v>
      </c>
      <c r="E47" s="25" t="s">
        <v>1197</v>
      </c>
      <c r="H47" s="23"/>
      <c r="L47" s="23"/>
      <c r="M47" s="23"/>
    </row>
    <row r="48" spans="1:13" x14ac:dyDescent="0.35">
      <c r="A48" s="25" t="s">
        <v>1465</v>
      </c>
      <c r="B48" s="42" t="s">
        <v>1404</v>
      </c>
      <c r="C48" s="25" t="s">
        <v>1197</v>
      </c>
      <c r="D48" s="25" t="s">
        <v>1197</v>
      </c>
      <c r="E48" s="25" t="s">
        <v>1197</v>
      </c>
      <c r="H48" s="23"/>
      <c r="L48" s="23"/>
      <c r="M48" s="23"/>
    </row>
    <row r="49" spans="1:13" x14ac:dyDescent="0.35">
      <c r="A49" s="25" t="s">
        <v>1466</v>
      </c>
      <c r="B49" s="42" t="s">
        <v>1405</v>
      </c>
      <c r="C49" s="25" t="s">
        <v>1197</v>
      </c>
      <c r="D49" s="25" t="s">
        <v>1197</v>
      </c>
      <c r="E49" s="25" t="s">
        <v>1197</v>
      </c>
      <c r="H49" s="23"/>
      <c r="L49" s="23"/>
      <c r="M49" s="23"/>
    </row>
    <row r="50" spans="1:13" x14ac:dyDescent="0.35">
      <c r="A50" s="25" t="s">
        <v>1467</v>
      </c>
      <c r="B50" s="42" t="s">
        <v>1406</v>
      </c>
      <c r="C50" s="25" t="s">
        <v>1197</v>
      </c>
      <c r="D50" s="25" t="s">
        <v>1197</v>
      </c>
      <c r="E50" s="25" t="s">
        <v>1197</v>
      </c>
      <c r="H50" s="23"/>
      <c r="L50" s="23"/>
      <c r="M50" s="23"/>
    </row>
    <row r="51" spans="1:13" x14ac:dyDescent="0.35">
      <c r="A51" s="25" t="s">
        <v>1468</v>
      </c>
      <c r="B51" s="42" t="s">
        <v>1407</v>
      </c>
      <c r="C51" s="25" t="s">
        <v>1197</v>
      </c>
      <c r="D51" s="25" t="s">
        <v>1197</v>
      </c>
      <c r="E51" s="25" t="s">
        <v>1197</v>
      </c>
      <c r="H51" s="23"/>
      <c r="L51" s="23"/>
      <c r="M51" s="23"/>
    </row>
    <row r="52" spans="1:13" x14ac:dyDescent="0.35">
      <c r="A52" s="25" t="s">
        <v>1469</v>
      </c>
      <c r="B52" s="42" t="s">
        <v>1408</v>
      </c>
      <c r="C52" s="25" t="s">
        <v>1197</v>
      </c>
      <c r="D52" s="25" t="s">
        <v>1197</v>
      </c>
      <c r="E52" s="25" t="s">
        <v>1197</v>
      </c>
      <c r="H52" s="23"/>
      <c r="L52" s="23"/>
      <c r="M52" s="23"/>
    </row>
    <row r="53" spans="1:13" x14ac:dyDescent="0.35">
      <c r="A53" s="25" t="s">
        <v>1470</v>
      </c>
      <c r="B53" s="42" t="s">
        <v>1409</v>
      </c>
      <c r="C53" s="25" t="s">
        <v>1197</v>
      </c>
      <c r="D53" s="25" t="s">
        <v>1197</v>
      </c>
      <c r="E53" s="25" t="s">
        <v>1197</v>
      </c>
      <c r="H53" s="23"/>
      <c r="L53" s="23"/>
      <c r="M53" s="23"/>
    </row>
    <row r="54" spans="1:13" x14ac:dyDescent="0.35">
      <c r="A54" s="25" t="s">
        <v>1471</v>
      </c>
      <c r="B54" s="42" t="s">
        <v>1410</v>
      </c>
      <c r="C54" s="25" t="s">
        <v>1197</v>
      </c>
      <c r="D54" s="25" t="s">
        <v>1197</v>
      </c>
      <c r="E54" s="25" t="s">
        <v>1197</v>
      </c>
      <c r="H54" s="23"/>
      <c r="L54" s="23"/>
      <c r="M54" s="23"/>
    </row>
    <row r="55" spans="1:13" x14ac:dyDescent="0.35">
      <c r="A55" s="25" t="s">
        <v>1472</v>
      </c>
      <c r="B55" s="42" t="s">
        <v>1411</v>
      </c>
      <c r="C55" s="25" t="s">
        <v>1197</v>
      </c>
      <c r="D55" s="25" t="s">
        <v>1197</v>
      </c>
      <c r="E55" s="25" t="s">
        <v>1197</v>
      </c>
      <c r="H55" s="23"/>
      <c r="L55" s="23"/>
      <c r="M55" s="23"/>
    </row>
    <row r="56" spans="1:13" x14ac:dyDescent="0.35">
      <c r="A56" s="25" t="s">
        <v>1473</v>
      </c>
      <c r="B56" s="42" t="s">
        <v>1412</v>
      </c>
      <c r="C56" s="25" t="s">
        <v>1197</v>
      </c>
      <c r="D56" s="25" t="s">
        <v>1197</v>
      </c>
      <c r="E56" s="25" t="s">
        <v>1197</v>
      </c>
      <c r="H56" s="23"/>
      <c r="L56" s="23"/>
      <c r="M56" s="23"/>
    </row>
    <row r="57" spans="1:13" x14ac:dyDescent="0.35">
      <c r="A57" s="25" t="s">
        <v>1474</v>
      </c>
      <c r="B57" s="42" t="s">
        <v>1413</v>
      </c>
      <c r="C57" s="25" t="s">
        <v>1197</v>
      </c>
      <c r="D57" s="25" t="s">
        <v>1197</v>
      </c>
      <c r="E57" s="25" t="s">
        <v>1197</v>
      </c>
      <c r="H57" s="23"/>
      <c r="L57" s="23"/>
      <c r="M57" s="23"/>
    </row>
    <row r="58" spans="1:13" x14ac:dyDescent="0.35">
      <c r="A58" s="25" t="s">
        <v>1475</v>
      </c>
      <c r="B58" s="42" t="s">
        <v>1414</v>
      </c>
      <c r="C58" s="25" t="s">
        <v>1197</v>
      </c>
      <c r="D58" s="25" t="s">
        <v>1197</v>
      </c>
      <c r="E58" s="25" t="s">
        <v>1197</v>
      </c>
      <c r="H58" s="23"/>
      <c r="L58" s="23"/>
      <c r="M58" s="23"/>
    </row>
    <row r="59" spans="1:13" x14ac:dyDescent="0.35">
      <c r="A59" s="25" t="s">
        <v>1476</v>
      </c>
      <c r="B59" s="42" t="s">
        <v>1415</v>
      </c>
      <c r="C59" s="25" t="s">
        <v>1197</v>
      </c>
      <c r="D59" s="25" t="s">
        <v>1197</v>
      </c>
      <c r="E59" s="25" t="s">
        <v>1197</v>
      </c>
      <c r="H59" s="23"/>
      <c r="L59" s="23"/>
      <c r="M59" s="23"/>
    </row>
    <row r="60" spans="1:13" outlineLevel="1" x14ac:dyDescent="0.35">
      <c r="A60" s="25" t="s">
        <v>1437</v>
      </c>
      <c r="B60" s="42"/>
      <c r="E60" s="42"/>
      <c r="F60" s="42"/>
      <c r="G60" s="42"/>
      <c r="H60" s="23"/>
      <c r="L60" s="23"/>
      <c r="M60" s="23"/>
    </row>
    <row r="61" spans="1:13" outlineLevel="1" x14ac:dyDescent="0.35">
      <c r="A61" s="25" t="s">
        <v>1438</v>
      </c>
      <c r="B61" s="42"/>
      <c r="E61" s="42"/>
      <c r="F61" s="42"/>
      <c r="G61" s="42"/>
      <c r="H61" s="23"/>
      <c r="L61" s="23"/>
      <c r="M61" s="23"/>
    </row>
    <row r="62" spans="1:13" outlineLevel="1" x14ac:dyDescent="0.35">
      <c r="A62" s="25" t="s">
        <v>1439</v>
      </c>
      <c r="B62" s="42"/>
      <c r="E62" s="42"/>
      <c r="F62" s="42"/>
      <c r="G62" s="42"/>
      <c r="H62" s="23"/>
      <c r="L62" s="23"/>
      <c r="M62" s="23"/>
    </row>
    <row r="63" spans="1:13" outlineLevel="1" x14ac:dyDescent="0.35">
      <c r="A63" s="25" t="s">
        <v>1440</v>
      </c>
      <c r="B63" s="42"/>
      <c r="E63" s="42"/>
      <c r="F63" s="42"/>
      <c r="G63" s="42"/>
      <c r="H63" s="23"/>
      <c r="L63" s="23"/>
      <c r="M63" s="23"/>
    </row>
    <row r="64" spans="1:13" outlineLevel="1" x14ac:dyDescent="0.35">
      <c r="A64" s="25" t="s">
        <v>1441</v>
      </c>
      <c r="B64" s="42"/>
      <c r="E64" s="42"/>
      <c r="F64" s="42"/>
      <c r="G64" s="42"/>
      <c r="H64" s="23"/>
      <c r="L64" s="23"/>
      <c r="M64" s="23"/>
    </row>
    <row r="65" spans="1:14" outlineLevel="1" x14ac:dyDescent="0.35">
      <c r="A65" s="25" t="s">
        <v>1442</v>
      </c>
      <c r="B65" s="42"/>
      <c r="E65" s="42"/>
      <c r="F65" s="42"/>
      <c r="G65" s="42"/>
      <c r="H65" s="23"/>
      <c r="L65" s="23"/>
      <c r="M65" s="23"/>
    </row>
    <row r="66" spans="1:14" outlineLevel="1" x14ac:dyDescent="0.35">
      <c r="A66" s="25" t="s">
        <v>1443</v>
      </c>
      <c r="B66" s="42"/>
      <c r="E66" s="42"/>
      <c r="F66" s="42"/>
      <c r="G66" s="42"/>
      <c r="H66" s="23"/>
      <c r="L66" s="23"/>
      <c r="M66" s="23"/>
    </row>
    <row r="67" spans="1:14" outlineLevel="1" x14ac:dyDescent="0.35">
      <c r="A67" s="25" t="s">
        <v>1444</v>
      </c>
      <c r="B67" s="42"/>
      <c r="E67" s="42"/>
      <c r="F67" s="42"/>
      <c r="G67" s="42"/>
      <c r="H67" s="23"/>
      <c r="L67" s="23"/>
      <c r="M67" s="23"/>
    </row>
    <row r="68" spans="1:14" outlineLevel="1" x14ac:dyDescent="0.35">
      <c r="A68" s="25" t="s">
        <v>1445</v>
      </c>
      <c r="B68" s="42"/>
      <c r="E68" s="42"/>
      <c r="F68" s="42"/>
      <c r="G68" s="42"/>
      <c r="H68" s="23"/>
      <c r="L68" s="23"/>
      <c r="M68" s="23"/>
    </row>
    <row r="69" spans="1:14" outlineLevel="1" x14ac:dyDescent="0.35">
      <c r="A69" s="25" t="s">
        <v>1446</v>
      </c>
      <c r="B69" s="42"/>
      <c r="E69" s="42"/>
      <c r="F69" s="42"/>
      <c r="G69" s="42"/>
      <c r="H69" s="23"/>
      <c r="L69" s="23"/>
      <c r="M69" s="23"/>
    </row>
    <row r="70" spans="1:14" outlineLevel="1" x14ac:dyDescent="0.35">
      <c r="A70" s="25" t="s">
        <v>1447</v>
      </c>
      <c r="B70" s="42"/>
      <c r="E70" s="42"/>
      <c r="F70" s="42"/>
      <c r="G70" s="42"/>
      <c r="H70" s="23"/>
      <c r="L70" s="23"/>
      <c r="M70" s="23"/>
    </row>
    <row r="71" spans="1:14" outlineLevel="1" x14ac:dyDescent="0.35">
      <c r="A71" s="25" t="s">
        <v>1448</v>
      </c>
      <c r="B71" s="42"/>
      <c r="E71" s="42"/>
      <c r="F71" s="42"/>
      <c r="G71" s="42"/>
      <c r="H71" s="23"/>
      <c r="L71" s="23"/>
      <c r="M71" s="23"/>
    </row>
    <row r="72" spans="1:14" outlineLevel="1" x14ac:dyDescent="0.35">
      <c r="A72" s="25" t="s">
        <v>1449</v>
      </c>
      <c r="B72" s="42"/>
      <c r="E72" s="42"/>
      <c r="F72" s="42"/>
      <c r="G72" s="42"/>
      <c r="H72" s="23"/>
      <c r="L72" s="23"/>
      <c r="M72" s="23"/>
    </row>
    <row r="73" spans="1:14" ht="18.5" x14ac:dyDescent="0.35">
      <c r="A73" s="37"/>
      <c r="B73" s="36" t="s">
        <v>1451</v>
      </c>
      <c r="C73" s="37"/>
      <c r="D73" s="37"/>
      <c r="E73" s="37"/>
      <c r="F73" s="37"/>
      <c r="G73" s="37"/>
      <c r="H73" s="23"/>
    </row>
    <row r="74" spans="1:14" ht="15" customHeight="1" x14ac:dyDescent="0.35">
      <c r="A74" s="44"/>
      <c r="B74" s="45" t="s">
        <v>771</v>
      </c>
      <c r="C74" s="44" t="s">
        <v>1512</v>
      </c>
      <c r="D74" s="44"/>
      <c r="E74" s="47"/>
      <c r="F74" s="47"/>
      <c r="G74" s="47"/>
      <c r="H74" s="55"/>
      <c r="I74" s="55"/>
      <c r="J74" s="55"/>
      <c r="K74" s="55"/>
      <c r="L74" s="55"/>
      <c r="M74" s="55"/>
      <c r="N74" s="55"/>
    </row>
    <row r="75" spans="1:14" x14ac:dyDescent="0.35">
      <c r="A75" s="25" t="s">
        <v>1477</v>
      </c>
      <c r="B75" s="25" t="s">
        <v>1495</v>
      </c>
      <c r="C75" s="214">
        <f>'D. Insert Nat Trans Templ'!B105</f>
        <v>100.147992400167</v>
      </c>
      <c r="H75" s="23"/>
    </row>
    <row r="76" spans="1:14" x14ac:dyDescent="0.35">
      <c r="A76" s="25" t="s">
        <v>1478</v>
      </c>
      <c r="B76" s="25" t="s">
        <v>1510</v>
      </c>
      <c r="C76" s="214">
        <f>'D. Insert Nat Trans Templ'!B106</f>
        <v>190.38318371977601</v>
      </c>
      <c r="H76" s="23"/>
    </row>
    <row r="77" spans="1:14" outlineLevel="1" x14ac:dyDescent="0.35">
      <c r="A77" s="25" t="s">
        <v>1479</v>
      </c>
      <c r="H77" s="23"/>
    </row>
    <row r="78" spans="1:14" outlineLevel="1" x14ac:dyDescent="0.35">
      <c r="A78" s="25" t="s">
        <v>1480</v>
      </c>
      <c r="H78" s="23"/>
    </row>
    <row r="79" spans="1:14" outlineLevel="1" x14ac:dyDescent="0.35">
      <c r="A79" s="25" t="s">
        <v>1481</v>
      </c>
      <c r="H79" s="23"/>
    </row>
    <row r="80" spans="1:14" outlineLevel="1" x14ac:dyDescent="0.35">
      <c r="A80" s="25" t="s">
        <v>1482</v>
      </c>
      <c r="H80" s="23"/>
    </row>
    <row r="81" spans="1:8" x14ac:dyDescent="0.35">
      <c r="A81" s="44"/>
      <c r="B81" s="45" t="s">
        <v>1483</v>
      </c>
      <c r="C81" s="44" t="s">
        <v>467</v>
      </c>
      <c r="D81" s="44" t="s">
        <v>468</v>
      </c>
      <c r="E81" s="47" t="s">
        <v>783</v>
      </c>
      <c r="F81" s="47" t="s">
        <v>968</v>
      </c>
      <c r="G81" s="47" t="s">
        <v>1503</v>
      </c>
      <c r="H81" s="23"/>
    </row>
    <row r="82" spans="1:8" x14ac:dyDescent="0.35">
      <c r="A82" s="25" t="s">
        <v>1484</v>
      </c>
      <c r="B82" s="25" t="s">
        <v>1561</v>
      </c>
      <c r="C82" s="216">
        <f>'D. Insert Nat Trans Templ'!E150</f>
        <v>5.6287974404474446E-3</v>
      </c>
      <c r="D82" s="203" t="s">
        <v>1197</v>
      </c>
      <c r="E82" s="203" t="s">
        <v>1197</v>
      </c>
      <c r="F82" s="203" t="s">
        <v>1197</v>
      </c>
      <c r="G82" s="216">
        <f>C82</f>
        <v>5.6287974404474446E-3</v>
      </c>
      <c r="H82" s="23"/>
    </row>
    <row r="83" spans="1:8" x14ac:dyDescent="0.35">
      <c r="A83" s="25" t="s">
        <v>1485</v>
      </c>
      <c r="B83" s="25" t="s">
        <v>1500</v>
      </c>
      <c r="C83" s="217">
        <f>'D. Insert Nat Trans Templ'!E151</f>
        <v>3.8837894675037878E-3</v>
      </c>
      <c r="D83" s="25" t="s">
        <v>1197</v>
      </c>
      <c r="E83" s="25" t="s">
        <v>1197</v>
      </c>
      <c r="F83" s="25" t="s">
        <v>1197</v>
      </c>
      <c r="G83" s="217">
        <f t="shared" ref="G83:G86" si="0">C83</f>
        <v>3.8837894675037878E-3</v>
      </c>
      <c r="H83" s="23"/>
    </row>
    <row r="84" spans="1:8" x14ac:dyDescent="0.35">
      <c r="A84" s="25" t="s">
        <v>1486</v>
      </c>
      <c r="B84" s="25" t="s">
        <v>1498</v>
      </c>
      <c r="C84" s="217">
        <f>'D. Insert Nat Trans Templ'!E152</f>
        <v>1.6755376938128058E-3</v>
      </c>
      <c r="D84" s="25" t="s">
        <v>1197</v>
      </c>
      <c r="E84" s="25" t="s">
        <v>1197</v>
      </c>
      <c r="F84" s="25" t="s">
        <v>1197</v>
      </c>
      <c r="G84" s="217">
        <f t="shared" si="0"/>
        <v>1.6755376938128058E-3</v>
      </c>
      <c r="H84" s="23"/>
    </row>
    <row r="85" spans="1:8" x14ac:dyDescent="0.35">
      <c r="A85" s="25" t="s">
        <v>1487</v>
      </c>
      <c r="B85" s="25" t="s">
        <v>1499</v>
      </c>
      <c r="C85" s="217">
        <f>'D. Insert Nat Trans Templ'!E153</f>
        <v>2.2326122713287413E-3</v>
      </c>
      <c r="D85" s="25" t="s">
        <v>1197</v>
      </c>
      <c r="E85" s="25" t="s">
        <v>1197</v>
      </c>
      <c r="F85" s="25" t="s">
        <v>1197</v>
      </c>
      <c r="G85" s="217">
        <f t="shared" si="0"/>
        <v>2.2326122713287413E-3</v>
      </c>
      <c r="H85" s="23"/>
    </row>
    <row r="86" spans="1:8" x14ac:dyDescent="0.35">
      <c r="A86" s="25" t="s">
        <v>1502</v>
      </c>
      <c r="B86" s="25" t="s">
        <v>1501</v>
      </c>
      <c r="C86" s="217">
        <f>SUM('D. Insert Nat Trans Templ'!E154:E155)</f>
        <v>4.251645248972721E-3</v>
      </c>
      <c r="D86" s="25" t="s">
        <v>1197</v>
      </c>
      <c r="E86" s="25" t="s">
        <v>1197</v>
      </c>
      <c r="F86" s="25" t="s">
        <v>1197</v>
      </c>
      <c r="G86" s="217">
        <f t="shared" si="0"/>
        <v>4.251645248972721E-3</v>
      </c>
      <c r="H86" s="23"/>
    </row>
    <row r="87" spans="1:8" outlineLevel="1" x14ac:dyDescent="0.35">
      <c r="A87" s="25" t="s">
        <v>1488</v>
      </c>
      <c r="H87" s="23"/>
    </row>
    <row r="88" spans="1:8" outlineLevel="1" x14ac:dyDescent="0.35">
      <c r="A88" s="25" t="s">
        <v>1489</v>
      </c>
      <c r="H88" s="23"/>
    </row>
    <row r="89" spans="1:8" outlineLevel="1" x14ac:dyDescent="0.35">
      <c r="A89" s="25" t="s">
        <v>1490</v>
      </c>
      <c r="H89" s="23"/>
    </row>
    <row r="90" spans="1:8" outlineLevel="1" x14ac:dyDescent="0.35">
      <c r="A90" s="25" t="s">
        <v>1491</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phoneticPr fontId="42" type="noConversion"/>
  <hyperlinks>
    <hyperlink ref="B8" location="'E. Optional ECB-ECAIs data'!B33" display="2.  Additional information on the swaps" xr:uid="{00000000-0004-0000-0C00-000000000000}"/>
    <hyperlink ref="B7" location="'E. Optional ECB-ECAIs data'!B12" display="1. Additional information on the programme"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Thomas, Carys (Investor Relations)</cp:lastModifiedBy>
  <cp:lastPrinted>2021-07-24T14:26:50Z</cp:lastPrinted>
  <dcterms:created xsi:type="dcterms:W3CDTF">2016-04-21T08:07:20Z</dcterms:created>
  <dcterms:modified xsi:type="dcterms:W3CDTF">2021-10-29T10:54:45Z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151eb3-00ab-470c-b25c-644c7691e891_Enabled">
    <vt:lpwstr>true</vt:lpwstr>
  </property>
  <property fmtid="{D5CDD505-2E9C-101B-9397-08002B2CF9AE}" pid="3" name="MSIP_Label_17151eb3-00ab-470c-b25c-644c7691e891_SetDate">
    <vt:lpwstr>2021-10-29T10:54:01Z</vt:lpwstr>
  </property>
  <property fmtid="{D5CDD505-2E9C-101B-9397-08002B2CF9AE}" pid="4" name="MSIP_Label_17151eb3-00ab-470c-b25c-644c7691e891_Method">
    <vt:lpwstr>Privileged</vt:lpwstr>
  </property>
  <property fmtid="{D5CDD505-2E9C-101B-9397-08002B2CF9AE}" pid="5" name="MSIP_Label_17151eb3-00ab-470c-b25c-644c7691e891_Name">
    <vt:lpwstr>17151eb3-00ab-470c-b25c-644c7691e891</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ActionId">
    <vt:lpwstr>7529a0fc-b4db-4bb6-ac40-44376e0d8725</vt:lpwstr>
  </property>
  <property fmtid="{D5CDD505-2E9C-101B-9397-08002B2CF9AE}" pid="8" name="MSIP_Label_17151eb3-00ab-470c-b25c-644c7691e891_ContentBits">
    <vt:lpwstr>1</vt:lpwstr>
  </property>
</Properties>
</file>